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1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externalReferences>
    <externalReference r:id="rId9"/>
  </externalReference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F93" i="15"/>
  <c r="F92" s="1"/>
  <c r="F89"/>
  <c r="F88"/>
  <c r="E21" i="13"/>
  <c r="F99" i="15"/>
  <c r="F96"/>
  <c r="F85"/>
  <c r="F82"/>
  <c r="F79"/>
  <c r="F78"/>
  <c r="E7" i="13"/>
  <c r="E8"/>
  <c r="E9"/>
  <c r="E10"/>
  <c r="E11"/>
  <c r="E12"/>
  <c r="E43" i="12"/>
  <c r="E12"/>
  <c r="E11" s="1"/>
  <c r="E8"/>
  <c r="E9"/>
  <c r="E8" i="11"/>
  <c r="E6" s="1"/>
  <c r="H8"/>
  <c r="H21" i="13"/>
  <c r="E6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E6" i="12"/>
  <c r="H10" i="13"/>
  <c r="H7"/>
  <c r="H6" i="11"/>
  <c r="H11" i="13" l="1"/>
  <c r="H12" s="1"/>
  <c r="E5" i="12"/>
  <c r="H9" i="13" s="1"/>
</calcChain>
</file>

<file path=xl/sharedStrings.xml><?xml version="1.0" encoding="utf-8"?>
<sst xmlns="http://schemas.openxmlformats.org/spreadsheetml/2006/main" count="848" uniqueCount="466">
  <si>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</si>
  <si>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</si>
  <si>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</si>
  <si>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</si>
  <si>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</si>
  <si>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</si>
  <si>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</si>
  <si>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</si>
  <si>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</si>
  <si>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</si>
  <si>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</si>
  <si>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</si>
  <si>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</si>
  <si>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</si>
  <si>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</si>
  <si>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</si>
  <si>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</si>
  <si>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</si>
  <si>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</si>
  <si>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</si>
  <si>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</si>
  <si>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</si>
  <si>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</si>
  <si>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</si>
  <si>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</si>
  <si>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</si>
  <si>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</si>
  <si>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</si>
  <si>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</si>
  <si>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</si>
  <si>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</si>
  <si>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</si>
  <si>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</si>
  <si>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</si>
  <si>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</si>
  <si>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</si>
  <si>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</si>
  <si>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</si>
  <si>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</si>
  <si>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</si>
  <si>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</si>
  <si>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</si>
  <si>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</si>
  <si>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</si>
  <si>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</si>
  <si>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</si>
  <si>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</si>
  <si>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</si>
  <si>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</si>
  <si>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</si>
  <si>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</si>
  <si>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</si>
  <si>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</si>
  <si>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</si>
  <si>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</si>
  <si>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</si>
  <si>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</si>
  <si>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</si>
  <si>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</si>
  <si>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</si>
  <si>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</si>
  <si>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</si>
  <si>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</si>
  <si>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</si>
  <si>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</si>
  <si>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</si>
  <si>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</si>
  <si>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</si>
  <si>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</si>
  <si>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</si>
  <si>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</si>
  <si>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</si>
  <si>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</si>
  <si>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</si>
  <si>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</si>
  <si>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</si>
  <si>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</si>
  <si>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</si>
  <si>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</si>
  <si>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</si>
  <si>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</si>
  <si>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</si>
  <si>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</si>
  <si>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</si>
  <si>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</si>
  <si>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</si>
  <si>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</si>
  <si>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</si>
  <si>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</si>
  <si>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</si>
  <si>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</si>
  <si>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</si>
  <si>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</si>
  <si>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</si>
  <si>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</si>
  <si>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</si>
  <si>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</si>
  <si>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</si>
  <si>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</si>
  <si>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</si>
  <si>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</si>
  <si>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</si>
  <si>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</si>
  <si>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</si>
  <si>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</si>
  <si>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</si>
  <si>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</si>
  <si>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</si>
  <si>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</si>
  <si>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</si>
  <si>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</si>
  <si>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</si>
  <si>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</si>
  <si>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</si>
  <si>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</si>
  <si>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</si>
  <si>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</si>
  <si>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</si>
  <si>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</si>
  <si>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</si>
  <si>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</si>
  <si>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</si>
  <si>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</si>
  <si>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</si>
  <si>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</si>
  <si>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</si>
  <si>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</si>
  <si>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</si>
  <si>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</si>
  <si>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</si>
  <si>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</si>
  <si>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</si>
  <si>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</si>
  <si>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</si>
  <si>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</si>
  <si>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</si>
  <si>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</si>
  <si>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</si>
  <si>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</si>
  <si>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</si>
  <si>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</si>
  <si>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</si>
  <si>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</si>
  <si>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</si>
  <si>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</si>
  <si>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</si>
  <si>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</si>
  <si>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</si>
  <si>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</si>
  <si>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</si>
  <si>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</si>
  <si>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</si>
  <si>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</si>
  <si>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</si>
  <si>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</si>
  <si>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</si>
  <si>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</si>
  <si>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</si>
  <si>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</si>
  <si>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</si>
  <si>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</si>
  <si>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</si>
  <si>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</si>
  <si>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</si>
  <si>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</si>
  <si>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</si>
  <si>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</si>
  <si>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</si>
  <si>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</si>
  <si>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</si>
  <si>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</si>
  <si>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</si>
  <si>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</si>
  <si>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</si>
  <si>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</si>
  <si>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</si>
  <si>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</si>
  <si>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</si>
  <si>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</si>
  <si>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</si>
  <si>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</si>
  <si>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</si>
  <si>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</si>
  <si>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</si>
  <si>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</si>
  <si>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</si>
  <si>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</si>
  <si>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</si>
  <si>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</si>
  <si>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</si>
  <si>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</si>
  <si>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</si>
  <si>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</si>
  <si>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</si>
  <si>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</si>
  <si>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</si>
  <si>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</si>
  <si>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</si>
  <si>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</si>
  <si>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</si>
  <si>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</si>
  <si>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</si>
  <si>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</si>
  <si>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</si>
  <si>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</si>
  <si>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</si>
  <si>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</si>
  <si>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</si>
  <si>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</si>
  <si>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</si>
  <si>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</si>
  <si>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</si>
  <si>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</si>
  <si>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</si>
  <si>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</si>
  <si>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</si>
  <si>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</si>
  <si>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</si>
  <si>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</si>
  <si>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</si>
  <si>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</si>
  <si>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</si>
  <si>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</si>
  <si>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</si>
  <si>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</si>
  <si>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</si>
  <si>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</si>
  <si>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</si>
  <si>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</si>
  <si>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</si>
  <si>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</si>
  <si>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</si>
  <si>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</si>
  <si>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</si>
  <si>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</si>
  <si>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</si>
  <si>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</si>
  <si>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</si>
  <si>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</si>
  <si>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</si>
  <si>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</si>
  <si>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</si>
  <si>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</si>
  <si>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</si>
  <si>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</si>
  <si>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</si>
  <si>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</si>
  <si>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</si>
  <si>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</si>
  <si>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</si>
  <si>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</si>
  <si>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</si>
  <si>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</si>
  <si>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</si>
  <si>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</si>
  <si>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</si>
  <si>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</si>
  <si>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</si>
  <si>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</si>
  <si>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</si>
  <si>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</si>
  <si>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</si>
  <si>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</si>
  <si>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</si>
  <si>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</si>
  <si>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</si>
  <si>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</si>
  <si>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</si>
  <si>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</si>
  <si>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</si>
  <si>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</si>
  <si>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</si>
  <si>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</si>
  <si>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</si>
  <si>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</si>
  <si>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</si>
  <si>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</si>
  <si>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</si>
  <si>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</si>
  <si>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</si>
  <si>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</si>
  <si>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</si>
  <si>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</si>
  <si>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</si>
  <si>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</si>
  <si>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</si>
  <si>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</si>
  <si>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</si>
  <si>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</si>
  <si>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</si>
  <si>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</si>
  <si>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</si>
  <si>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</si>
  <si>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</si>
  <si>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</si>
  <si>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</si>
  <si>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</si>
  <si>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</si>
  <si>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</si>
  <si>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</si>
  <si>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</si>
  <si>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</si>
  <si>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</si>
  <si>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</si>
  <si>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</si>
  <si>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</si>
  <si>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</si>
  <si>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</si>
  <si>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</si>
  <si>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</si>
  <si>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</si>
  <si>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</si>
  <si>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</si>
  <si>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</si>
  <si>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</si>
  <si>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</si>
  <si>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</si>
  <si>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</si>
  <si>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</si>
  <si>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</si>
  <si>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</si>
  <si>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</si>
  <si>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</si>
  <si>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</si>
  <si>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</si>
  <si>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</si>
  <si>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</si>
  <si>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</si>
  <si>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</si>
  <si>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</si>
  <si>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</si>
  <si>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</si>
  <si>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</si>
  <si>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</si>
  <si>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</si>
  <si>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</si>
  <si>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</si>
  <si>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</si>
  <si>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</si>
  <si>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</si>
  <si>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</si>
  <si>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</si>
  <si>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</si>
  <si>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</si>
  <si>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</si>
  <si>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</si>
  <si>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</si>
  <si>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</si>
  <si>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</si>
  <si>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</si>
  <si>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</si>
  <si>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</si>
  <si>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</si>
  <si>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</si>
  <si>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</si>
  <si>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</si>
  <si>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</si>
  <si>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</si>
  <si>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</si>
  <si>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</si>
  <si>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</si>
  <si>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</si>
  <si>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</si>
  <si>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</si>
  <si>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</si>
  <si>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</si>
  <si>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</si>
  <si>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</si>
  <si>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</si>
  <si>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</si>
  <si>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</si>
  <si>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</si>
  <si>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</si>
  <si>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</si>
  <si>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</si>
  <si>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</si>
  <si>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</si>
  <si>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</si>
  <si>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</si>
  <si>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</si>
  <si>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</si>
  <si>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</si>
  <si>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</si>
  <si>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</si>
  <si>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</si>
  <si>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</si>
  <si>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</si>
  <si>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</si>
  <si>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</si>
  <si>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</si>
  <si>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</si>
  <si>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</si>
  <si>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</si>
  <si>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</si>
  <si>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</si>
  <si>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</si>
  <si>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</si>
  <si>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</si>
  <si>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</si>
  <si>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</si>
  <si>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</si>
  <si>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</si>
  <si>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</si>
  <si>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</si>
  <si>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</si>
  <si>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</si>
  <si>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</si>
  <si>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</si>
  <si>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</si>
  <si>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</si>
  <si>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</si>
  <si>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</si>
  <si>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</si>
  <si>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</si>
  <si>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</si>
  <si>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</si>
  <si>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</si>
  <si>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</si>
  <si>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</si>
  <si>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</si>
  <si>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</si>
  <si>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</si>
  <si>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</si>
  <si>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</si>
  <si>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</si>
  <si>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</si>
  <si>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</si>
  <si>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</si>
  <si>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</si>
  <si>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</si>
  <si>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</si>
  <si>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</si>
  <si>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</si>
  <si>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</si>
  <si>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</si>
  <si>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</si>
  <si>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</si>
  <si>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</si>
  <si>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</si>
  <si>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</si>
  <si>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</si>
  <si>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</si>
  <si>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</si>
  <si>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</si>
  <si>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</si>
  <si>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</si>
  <si>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ремонт= 2072,6-3-х летний контракт, в текущем году подрядчик возил материал на дорогу</t>
  </si>
  <si>
    <t>39 строка- остаток по контракту (дислокация дорожных знаков)</t>
  </si>
  <si>
    <t>08 строка- Кадастр.раб.зем.участ.моста через.р. Воравож км25+617км 25+658 на А/Д общ.поль.мест.знач."С.Помоздино -пст.Диасерья" МК0107300004916000131-0071398-02 от 17.10.2016</t>
  </si>
  <si>
    <t>08-  на оказание услуг по изготовлению тех.плана на сооружение "Мост через р.Воравож км 25+617-км25+658 на а/д общего пользования МЗ "с.Помоздино-пст.Диасерья"</t>
  </si>
  <si>
    <t>СУБСИДИЯ НА СОДЕРЖАНИЕ=4226,9</t>
  </si>
  <si>
    <t>ремонт=2142,6</t>
  </si>
  <si>
    <t xml:space="preserve"> Руководитель  администрации  МР "Усть-Куломский"  </t>
  </si>
  <si>
    <t>С.В. Рубан</t>
  </si>
  <si>
    <t>содержание  из МБФ=2989,6</t>
  </si>
  <si>
    <t>акциз</t>
  </si>
  <si>
    <t>пропуска</t>
  </si>
  <si>
    <t>за январь - декабрь 2017г.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</si>
  <si>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декабрь 2017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</si>
  <si>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 декабрь 2017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</si>
  <si>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декабрь 2017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</si>
  <si>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t>05 строка- 8356,7-сод-е субсидия. 3202,2- сод-е М/Б</t>
  </si>
  <si>
    <t>04 строка-2723,9- ремонт</t>
  </si>
  <si>
    <t>08 строка- 95.1 разрПроекПланИМежПоОбъекРеконА/ДобщПолм/зПодКОбъезд.ДорУ-ККм0+000-км0+150)</t>
  </si>
  <si>
    <t>39 строка-767,5 ВыполнРабПоТехУчетуИПаспортДорССостТехПаспНаА/ДОбщПользМесЗн)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</si>
  <si>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декабрь 2017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</si>
</sst>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3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164" fontId="6" fillId="5" borderId="13" xfId="0" applyNumberFormat="1" applyFont="1" applyFill="1" applyBorder="1" applyAlignment="1">
      <alignment horizontal="center" vertical="center"/>
    </xf>
    <xf numFmtId="167" fontId="6" fillId="6" borderId="13" xfId="0" applyNumberFormat="1" applyFont="1" applyFill="1" applyBorder="1" applyAlignment="1">
      <alignment horizontal="center" vertical="center"/>
    </xf>
    <xf numFmtId="164" fontId="6" fillId="7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7" borderId="0" xfId="0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0" fontId="6" fillId="5" borderId="0" xfId="0" applyFont="1" applyFill="1" applyAlignment="1">
      <alignment vertical="center"/>
    </xf>
    <xf numFmtId="167" fontId="6" fillId="5" borderId="13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/>
    </xf>
    <xf numFmtId="49" fontId="6" fillId="5" borderId="13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 wrapText="1"/>
    </xf>
    <xf numFmtId="49" fontId="1" fillId="0" borderId="24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4" fillId="3" borderId="21" xfId="0" applyFont="1" applyFill="1" applyBorder="1" applyAlignment="1">
      <alignment horizontal="center" vertical="top"/>
    </xf>
    <xf numFmtId="0" fontId="1" fillId="3" borderId="17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15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" fillId="7" borderId="0" xfId="0" applyFont="1" applyFill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91;&#1088;&#1082;&#1080;&#1085;&#1086;&#1081;%20%20&#1051;%20&#1048;/2015/1-&#1060;&#1044;/2017%20&#1075;&#1086;&#1076;/3%20&#1082;&#1074;&#1072;&#1088;&#1090;&#1072;&#1083;/3%20&#1082;&#1074;&#1072;&#1088;&#1090;&#1072;&#1083;%20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Раздел 1."/>
      <sheetName val="Раздел 2."/>
      <sheetName val="Раздел 3."/>
      <sheetName val="Раздел 4., Подраздел 4.1."/>
      <sheetName val="Раздел 4. Подраздел 4.2."/>
      <sheetName val="Раздел 5. "/>
      <sheetName val="Раздел 6. с подписью "/>
    </sheetNames>
    <sheetDataSet>
      <sheetData sheetId="0"/>
      <sheetData sheetId="1"/>
      <sheetData sheetId="2"/>
      <sheetData sheetId="3">
        <row r="7">
          <cell r="H7">
            <v>28572.9</v>
          </cell>
        </row>
        <row r="8">
          <cell r="H8">
            <v>24638.9</v>
          </cell>
        </row>
        <row r="9">
          <cell r="H9">
            <v>22090.170000000002</v>
          </cell>
        </row>
        <row r="10">
          <cell r="H10">
            <v>20587</v>
          </cell>
        </row>
        <row r="11">
          <cell r="H11">
            <v>76.27000000000001</v>
          </cell>
        </row>
        <row r="12">
          <cell r="H12">
            <v>76.27000000000001</v>
          </cell>
        </row>
        <row r="21">
          <cell r="H21">
            <v>1426.9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J24" sqref="J24"/>
    </sheetView>
  </sheetViews>
  <sheetFormatPr defaultRowHeight="12.75"/>
  <cols>
    <col min="1" max="16384" width="9.140625" style="1"/>
  </cols>
  <sheetData>
    <row r="1" spans="3:13" ht="13.5" thickBot="1">
      <c r="C1" s="181" t="s">
        <v>59</v>
      </c>
      <c r="D1" s="182"/>
      <c r="E1" s="182"/>
      <c r="F1" s="182"/>
      <c r="G1" s="182"/>
      <c r="H1" s="182"/>
      <c r="I1" s="182"/>
      <c r="J1" s="182"/>
      <c r="K1" s="182"/>
      <c r="L1" s="182"/>
      <c r="M1" s="183"/>
    </row>
    <row r="2" spans="3:13" ht="13.5" thickBot="1"/>
    <row r="3" spans="3:13" ht="13.5" thickBot="1">
      <c r="C3" s="184" t="s">
        <v>60</v>
      </c>
      <c r="D3" s="185"/>
      <c r="E3" s="185"/>
      <c r="F3" s="185"/>
      <c r="G3" s="185"/>
      <c r="H3" s="185"/>
      <c r="I3" s="185"/>
      <c r="J3" s="185"/>
      <c r="K3" s="185"/>
      <c r="L3" s="185"/>
      <c r="M3" s="186"/>
    </row>
    <row r="4" spans="3:13" ht="13.5" thickBot="1"/>
    <row r="5" spans="3:13">
      <c r="C5" s="187" t="s">
        <v>61</v>
      </c>
      <c r="D5" s="188"/>
      <c r="E5" s="188"/>
      <c r="F5" s="188"/>
      <c r="G5" s="188"/>
      <c r="H5" s="188"/>
      <c r="I5" s="188"/>
      <c r="J5" s="188"/>
      <c r="K5" s="188"/>
      <c r="L5" s="188"/>
      <c r="M5" s="189"/>
    </row>
    <row r="6" spans="3:13">
      <c r="C6" s="170"/>
      <c r="D6" s="171"/>
      <c r="E6" s="171"/>
      <c r="F6" s="171"/>
      <c r="G6" s="171"/>
      <c r="H6" s="171"/>
      <c r="I6" s="171"/>
      <c r="J6" s="171"/>
      <c r="K6" s="171"/>
      <c r="L6" s="171"/>
      <c r="M6" s="172"/>
    </row>
    <row r="7" spans="3:13" ht="13.5" thickBot="1">
      <c r="C7" s="190"/>
      <c r="D7" s="191"/>
      <c r="E7" s="191"/>
      <c r="F7" s="191"/>
      <c r="G7" s="191"/>
      <c r="H7" s="191"/>
      <c r="I7" s="191"/>
      <c r="J7" s="191"/>
      <c r="K7" s="191"/>
      <c r="L7" s="191"/>
      <c r="M7" s="192"/>
    </row>
    <row r="8" spans="3:13" ht="13.5" thickBot="1"/>
    <row r="9" spans="3:13" ht="13.5" thickBot="1">
      <c r="C9" s="184" t="s">
        <v>62</v>
      </c>
      <c r="D9" s="185"/>
      <c r="E9" s="185"/>
      <c r="F9" s="185"/>
      <c r="G9" s="185"/>
      <c r="H9" s="185"/>
      <c r="I9" s="185"/>
      <c r="J9" s="185"/>
      <c r="K9" s="185"/>
      <c r="L9" s="185"/>
      <c r="M9" s="186"/>
    </row>
    <row r="10" spans="3:13" ht="13.5" thickBot="1"/>
    <row r="11" spans="3:13">
      <c r="D11" s="193" t="s">
        <v>266</v>
      </c>
      <c r="E11" s="188"/>
      <c r="F11" s="188"/>
      <c r="G11" s="188"/>
      <c r="H11" s="188"/>
      <c r="I11" s="188"/>
      <c r="J11" s="188"/>
      <c r="K11" s="188"/>
      <c r="L11" s="189"/>
    </row>
    <row r="12" spans="3:13">
      <c r="D12" s="170" t="s">
        <v>267</v>
      </c>
      <c r="E12" s="171"/>
      <c r="F12" s="171"/>
      <c r="G12" s="171"/>
      <c r="H12" s="171"/>
      <c r="I12" s="171"/>
      <c r="J12" s="171"/>
      <c r="K12" s="171"/>
      <c r="L12" s="172"/>
    </row>
    <row r="13" spans="3:13">
      <c r="D13" s="170" t="s">
        <v>268</v>
      </c>
      <c r="E13" s="171"/>
      <c r="F13" s="171"/>
      <c r="G13" s="171"/>
      <c r="H13" s="171"/>
      <c r="I13" s="171"/>
      <c r="J13" s="171"/>
      <c r="K13" s="171"/>
      <c r="L13" s="172"/>
    </row>
    <row r="14" spans="3:13">
      <c r="D14" s="170" t="s">
        <v>457</v>
      </c>
      <c r="E14" s="171"/>
      <c r="F14" s="171"/>
      <c r="G14" s="171"/>
      <c r="H14" s="171"/>
      <c r="I14" s="171"/>
      <c r="J14" s="171"/>
      <c r="K14" s="171"/>
      <c r="L14" s="172"/>
    </row>
    <row r="15" spans="3:13" ht="13.5" thickBot="1">
      <c r="D15" s="167" t="s">
        <v>63</v>
      </c>
      <c r="E15" s="168"/>
      <c r="F15" s="168"/>
      <c r="G15" s="168"/>
      <c r="H15" s="168"/>
      <c r="I15" s="168"/>
      <c r="J15" s="168"/>
      <c r="K15" s="168"/>
      <c r="L15" s="169"/>
    </row>
    <row r="18" spans="1:48" ht="13.5" thickBot="1"/>
    <row r="19" spans="1:48" ht="13.5" thickBot="1">
      <c r="A19" s="194" t="s">
        <v>269</v>
      </c>
      <c r="B19" s="195"/>
      <c r="C19" s="195"/>
      <c r="D19" s="195"/>
      <c r="E19" s="195"/>
      <c r="F19" s="195"/>
      <c r="G19" s="195"/>
      <c r="H19" s="196"/>
      <c r="I19" s="194" t="s">
        <v>64</v>
      </c>
      <c r="J19" s="195"/>
      <c r="K19" s="196"/>
      <c r="N19" s="173" t="s">
        <v>65</v>
      </c>
      <c r="O19" s="174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5" t="s">
        <v>272</v>
      </c>
      <c r="N21" s="175"/>
      <c r="O21" s="175"/>
      <c r="P21" s="175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5" t="s">
        <v>273</v>
      </c>
      <c r="N22" s="175"/>
      <c r="O22" s="175"/>
      <c r="P22" s="175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5" t="s">
        <v>274</v>
      </c>
      <c r="N23" s="175"/>
      <c r="O23" s="175"/>
      <c r="P23" s="175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6" t="s">
        <v>71</v>
      </c>
      <c r="O27" s="177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0"/>
      <c r="O30" s="180"/>
    </row>
    <row r="32" spans="1:48">
      <c r="A32" s="38" t="s">
        <v>73</v>
      </c>
      <c r="B32" s="11"/>
      <c r="C32" s="178" t="s">
        <v>365</v>
      </c>
      <c r="D32" s="179"/>
      <c r="E32" s="179"/>
      <c r="F32" s="179"/>
      <c r="G32" s="179"/>
      <c r="H32" s="179"/>
      <c r="I32" s="179"/>
      <c r="J32" s="179"/>
      <c r="K32" s="179"/>
    </row>
    <row r="33" spans="1:11" ht="13.5" thickBot="1"/>
    <row r="34" spans="1:11" ht="12.75" customHeight="1" thickBot="1">
      <c r="A34" s="152" t="s">
        <v>278</v>
      </c>
      <c r="B34" s="153"/>
      <c r="C34" s="158" t="s">
        <v>74</v>
      </c>
      <c r="D34" s="159"/>
      <c r="E34" s="159"/>
      <c r="F34" s="159"/>
      <c r="G34" s="159"/>
      <c r="H34" s="159"/>
      <c r="I34" s="159"/>
      <c r="J34" s="159"/>
      <c r="K34" s="160"/>
    </row>
    <row r="35" spans="1:11">
      <c r="A35" s="154" t="s">
        <v>279</v>
      </c>
      <c r="B35" s="155"/>
      <c r="C35" s="161" t="s">
        <v>275</v>
      </c>
      <c r="D35" s="162"/>
      <c r="E35" s="163"/>
      <c r="F35" s="30"/>
      <c r="G35" s="31"/>
      <c r="H35" s="32"/>
      <c r="I35" s="31"/>
      <c r="J35" s="31"/>
      <c r="K35" s="32"/>
    </row>
    <row r="36" spans="1:11">
      <c r="A36" s="156" t="s">
        <v>277</v>
      </c>
      <c r="B36" s="157"/>
      <c r="C36" s="164" t="s">
        <v>276</v>
      </c>
      <c r="D36" s="165"/>
      <c r="E36" s="166"/>
      <c r="F36" s="10"/>
      <c r="G36" s="11"/>
      <c r="H36" s="12"/>
      <c r="I36" s="11"/>
      <c r="J36" s="11"/>
      <c r="K36" s="12"/>
    </row>
    <row r="37" spans="1:11" ht="13.5" thickBot="1">
      <c r="A37" s="149">
        <v>1</v>
      </c>
      <c r="B37" s="149"/>
      <c r="C37" s="149">
        <v>2</v>
      </c>
      <c r="D37" s="149"/>
      <c r="E37" s="149"/>
      <c r="F37" s="149">
        <v>3</v>
      </c>
      <c r="G37" s="149"/>
      <c r="H37" s="149"/>
      <c r="I37" s="149">
        <v>4</v>
      </c>
      <c r="J37" s="149"/>
      <c r="K37" s="149"/>
    </row>
    <row r="38" spans="1:11" ht="13.5" thickBot="1">
      <c r="A38" s="150" t="s">
        <v>75</v>
      </c>
      <c r="B38" s="151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L31"/>
  <sheetViews>
    <sheetView tabSelected="1" topLeftCell="A10" zoomScaleSheetLayoutView="100" workbookViewId="0">
      <selection activeCell="E20" sqref="E20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12" s="111" customFormat="1" ht="131.25" customHeight="1">
      <c r="A1" s="197" t="s">
        <v>460</v>
      </c>
      <c r="B1" s="198"/>
      <c r="C1" s="198"/>
      <c r="D1" s="198"/>
      <c r="E1" s="198"/>
      <c r="F1" s="198"/>
      <c r="G1" s="198"/>
      <c r="H1" s="198"/>
    </row>
    <row r="2" spans="1:12" s="118" customFormat="1" ht="12" customHeight="1">
      <c r="A2" s="199" t="s">
        <v>76</v>
      </c>
      <c r="B2" s="199"/>
      <c r="C2" s="199"/>
      <c r="D2" s="199"/>
      <c r="E2" s="199"/>
      <c r="F2" s="199"/>
      <c r="G2" s="199"/>
      <c r="H2" s="199"/>
    </row>
    <row r="3" spans="1:12" ht="31.5" customHeight="1">
      <c r="A3" s="200" t="s">
        <v>77</v>
      </c>
      <c r="B3" s="200" t="s">
        <v>78</v>
      </c>
      <c r="C3" s="200" t="s">
        <v>280</v>
      </c>
      <c r="D3" s="200"/>
      <c r="E3" s="200"/>
      <c r="F3" s="200" t="s">
        <v>281</v>
      </c>
      <c r="G3" s="200"/>
      <c r="H3" s="200"/>
    </row>
    <row r="4" spans="1:12" ht="76.5" customHeight="1">
      <c r="A4" s="200"/>
      <c r="B4" s="200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12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12" ht="28.5">
      <c r="A6" s="119" t="s">
        <v>282</v>
      </c>
      <c r="B6" s="120" t="s">
        <v>82</v>
      </c>
      <c r="C6" s="70"/>
      <c r="D6" s="70"/>
      <c r="E6" s="138">
        <f>E8</f>
        <v>14518.4</v>
      </c>
      <c r="F6" s="70"/>
      <c r="G6" s="70"/>
      <c r="H6" s="70">
        <f>H8+H28+H29</f>
        <v>43091.3</v>
      </c>
    </row>
    <row r="7" spans="1:12">
      <c r="A7" s="121" t="s">
        <v>91</v>
      </c>
      <c r="B7" s="120"/>
      <c r="C7" s="122"/>
      <c r="D7" s="70"/>
      <c r="E7" s="122"/>
      <c r="F7" s="122"/>
      <c r="G7" s="70"/>
      <c r="H7" s="122"/>
    </row>
    <row r="8" spans="1:12" ht="28.5">
      <c r="A8" s="119" t="s">
        <v>283</v>
      </c>
      <c r="B8" s="120" t="s">
        <v>83</v>
      </c>
      <c r="C8" s="70"/>
      <c r="D8" s="70"/>
      <c r="E8" s="70">
        <f>E9+E11+E20</f>
        <v>14518.4</v>
      </c>
      <c r="F8" s="70"/>
      <c r="G8" s="70"/>
      <c r="H8" s="138">
        <f>H9+H11+H20</f>
        <v>42169.9</v>
      </c>
    </row>
    <row r="9" spans="1:12" ht="45">
      <c r="A9" s="121" t="s">
        <v>284</v>
      </c>
      <c r="B9" s="120" t="s">
        <v>84</v>
      </c>
      <c r="C9" s="122"/>
      <c r="D9" s="70"/>
      <c r="E9" s="138">
        <v>6361.9</v>
      </c>
      <c r="F9" s="70"/>
      <c r="G9" s="70"/>
      <c r="H9" s="138">
        <v>24667.4</v>
      </c>
      <c r="I9" s="106" t="s">
        <v>455</v>
      </c>
      <c r="K9" s="144"/>
      <c r="L9" s="144"/>
    </row>
    <row r="10" spans="1:12">
      <c r="A10" s="121" t="s">
        <v>92</v>
      </c>
      <c r="B10" s="120" t="s">
        <v>85</v>
      </c>
      <c r="C10" s="122" t="s">
        <v>96</v>
      </c>
      <c r="D10" s="70"/>
      <c r="E10" s="122" t="s">
        <v>96</v>
      </c>
      <c r="F10" s="122" t="s">
        <v>96</v>
      </c>
      <c r="G10" s="70"/>
      <c r="H10" s="122" t="s">
        <v>96</v>
      </c>
    </row>
    <row r="11" spans="1:12" ht="30">
      <c r="A11" s="121" t="s">
        <v>93</v>
      </c>
      <c r="B11" s="120" t="s">
        <v>86</v>
      </c>
      <c r="C11" s="122"/>
      <c r="D11" s="70"/>
      <c r="E11" s="70">
        <v>0</v>
      </c>
      <c r="F11" s="70"/>
      <c r="G11" s="70"/>
      <c r="H11" s="139">
        <v>6.4</v>
      </c>
      <c r="I11" s="106" t="s">
        <v>456</v>
      </c>
    </row>
    <row r="12" spans="1:12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12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12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12" ht="30">
      <c r="A15" s="121" t="s">
        <v>95</v>
      </c>
      <c r="B15" s="120" t="s">
        <v>90</v>
      </c>
      <c r="C15" s="122"/>
      <c r="D15" s="70"/>
      <c r="E15" s="122"/>
      <c r="F15" s="122"/>
      <c r="G15" s="70"/>
      <c r="H15" s="122"/>
    </row>
    <row r="16" spans="1:12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40">
        <v>8156.5</v>
      </c>
      <c r="F20" s="70"/>
      <c r="G20" s="70"/>
      <c r="H20" s="138">
        <v>17496.099999999999</v>
      </c>
    </row>
    <row r="21" spans="1:8" ht="45">
      <c r="A21" s="121" t="s">
        <v>292</v>
      </c>
      <c r="B21" s="120" t="s">
        <v>102</v>
      </c>
      <c r="C21" s="70"/>
      <c r="D21" s="70"/>
      <c r="E21" s="70"/>
      <c r="F21" s="70"/>
      <c r="G21" s="70"/>
      <c r="H21" s="70"/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3">
        <v>921.4</v>
      </c>
    </row>
    <row r="31" spans="1:8">
      <c r="A31" s="145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6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65"/>
  <sheetViews>
    <sheetView topLeftCell="A37" zoomScale="89" zoomScaleNormal="89" zoomScaleSheetLayoutView="90" workbookViewId="0">
      <selection activeCell="E11" sqref="E11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201" t="s">
        <v>458</v>
      </c>
      <c r="B1" s="201"/>
      <c r="C1" s="201"/>
      <c r="D1" s="201"/>
      <c r="E1" s="201"/>
    </row>
    <row r="2" spans="1:5">
      <c r="A2" s="202" t="s">
        <v>76</v>
      </c>
      <c r="B2" s="202"/>
      <c r="C2" s="202"/>
      <c r="D2" s="202"/>
      <c r="E2" s="202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E6+E11+E43</f>
        <v>37244.570000000007</v>
      </c>
    </row>
    <row r="6" spans="1:5" s="42" customFormat="1" ht="43.5">
      <c r="A6" s="46" t="s">
        <v>298</v>
      </c>
      <c r="B6" s="65" t="s">
        <v>83</v>
      </c>
      <c r="C6" s="69"/>
      <c r="D6" s="69"/>
      <c r="E6" s="50">
        <f>E7+E8+E9+E10</f>
        <v>34878.800000000003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2783.8</v>
      </c>
    </row>
    <row r="8" spans="1:5" s="42" customFormat="1" ht="15">
      <c r="A8" s="46" t="s">
        <v>299</v>
      </c>
      <c r="B8" s="65" t="s">
        <v>85</v>
      </c>
      <c r="C8" s="69"/>
      <c r="D8" s="69"/>
      <c r="E8" s="69">
        <f>2072.6+2142.6+772.8+2723.9</f>
        <v>7711.9</v>
      </c>
    </row>
    <row r="9" spans="1:5" s="42" customFormat="1" ht="15">
      <c r="A9" s="46" t="s">
        <v>119</v>
      </c>
      <c r="B9" s="65" t="s">
        <v>86</v>
      </c>
      <c r="C9" s="69"/>
      <c r="D9" s="69"/>
      <c r="E9" s="69">
        <f>3688.1+4226.9+2989.6+1910.6+8365.7+3202.2</f>
        <v>24383.100000000002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31"/>
    </row>
    <row r="11" spans="1:5" s="42" customFormat="1" ht="29.25">
      <c r="A11" s="46" t="s">
        <v>300</v>
      </c>
      <c r="B11" s="65" t="s">
        <v>88</v>
      </c>
      <c r="C11" s="69"/>
      <c r="D11" s="69"/>
      <c r="E11" s="79">
        <f>E12+E13+E30</f>
        <v>171.37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141">
        <f>40.67+35.6+95.1</f>
        <v>171.37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50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50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69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69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69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50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69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69"/>
    </row>
    <row r="42" spans="1:5" s="42" customFormat="1" ht="15">
      <c r="A42" s="46" t="s">
        <v>149</v>
      </c>
      <c r="B42" s="65" t="s">
        <v>144</v>
      </c>
      <c r="C42" s="69"/>
      <c r="D42" s="69"/>
      <c r="E42" s="69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46">
        <f>52.5+939.6+434.8+767.5</f>
        <v>2194.4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69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45">
        <v>0</v>
      </c>
    </row>
    <row r="47" spans="1:5">
      <c r="A47" s="13" t="s">
        <v>446</v>
      </c>
      <c r="E47" s="132"/>
    </row>
    <row r="48" spans="1:5">
      <c r="A48" s="13" t="s">
        <v>447</v>
      </c>
    </row>
    <row r="49" spans="1:4">
      <c r="A49" s="13" t="s">
        <v>448</v>
      </c>
      <c r="D49" s="13">
        <v>26.7</v>
      </c>
    </row>
    <row r="50" spans="1:4">
      <c r="A50" s="13" t="s">
        <v>449</v>
      </c>
      <c r="D50" s="13">
        <v>13</v>
      </c>
    </row>
    <row r="52" spans="1:4">
      <c r="A52" s="142" t="s">
        <v>454</v>
      </c>
    </row>
    <row r="53" spans="1:4">
      <c r="A53" s="142" t="s">
        <v>450</v>
      </c>
    </row>
    <row r="54" spans="1:4">
      <c r="A54" s="142" t="s">
        <v>451</v>
      </c>
    </row>
    <row r="57" spans="1:4">
      <c r="A57" s="203" t="s">
        <v>461</v>
      </c>
    </row>
    <row r="58" spans="1:4">
      <c r="A58" s="203"/>
    </row>
    <row r="59" spans="1:4">
      <c r="A59" s="203"/>
    </row>
    <row r="61" spans="1:4">
      <c r="A61" s="143" t="s">
        <v>462</v>
      </c>
    </row>
    <row r="63" spans="1:4">
      <c r="A63" s="147" t="s">
        <v>463</v>
      </c>
    </row>
    <row r="65" spans="1:1">
      <c r="A65" s="147" t="s">
        <v>464</v>
      </c>
    </row>
  </sheetData>
  <mergeCells count="3">
    <mergeCell ref="A1:E1"/>
    <mergeCell ref="A2:E2"/>
    <mergeCell ref="A57:A59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8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opLeftCell="A13" zoomScale="90" zoomScaleNormal="90" zoomScaleSheetLayoutView="100" workbookViewId="0">
      <selection activeCell="I21" sqref="I21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9.28515625" style="13" customWidth="1"/>
    <col min="6" max="6" width="8.85546875" style="13" customWidth="1"/>
    <col min="7" max="7" width="12.7109375" style="13" customWidth="1"/>
    <col min="8" max="8" width="10.140625" style="13" customWidth="1"/>
    <col min="9" max="16384" width="9.140625" style="13"/>
  </cols>
  <sheetData>
    <row r="1" spans="1:10" ht="135.75" customHeight="1">
      <c r="A1" s="204" t="s">
        <v>459</v>
      </c>
      <c r="B1" s="201"/>
      <c r="C1" s="201"/>
      <c r="D1" s="201"/>
      <c r="E1" s="201"/>
      <c r="F1" s="201"/>
      <c r="G1" s="201"/>
      <c r="H1" s="201"/>
    </row>
    <row r="2" spans="1:10" ht="15" customHeight="1">
      <c r="A2" s="205" t="s">
        <v>76</v>
      </c>
      <c r="B2" s="205"/>
      <c r="C2" s="205"/>
      <c r="D2" s="205"/>
      <c r="E2" s="205"/>
      <c r="F2" s="205"/>
      <c r="G2" s="205"/>
      <c r="H2" s="205"/>
    </row>
    <row r="3" spans="1:10" s="42" customFormat="1" ht="23.25" customHeight="1">
      <c r="A3" s="206" t="s">
        <v>77</v>
      </c>
      <c r="B3" s="206" t="s">
        <v>78</v>
      </c>
      <c r="C3" s="206" t="s">
        <v>323</v>
      </c>
      <c r="D3" s="206"/>
      <c r="E3" s="206"/>
      <c r="F3" s="206" t="s">
        <v>324</v>
      </c>
      <c r="G3" s="206"/>
      <c r="H3" s="206"/>
    </row>
    <row r="4" spans="1:10" s="42" customFormat="1" ht="60">
      <c r="A4" s="206"/>
      <c r="B4" s="206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4">
        <f>'Раздел 1.'!H29</f>
        <v>921.4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70">
        <f>'[1]Раздел 3.'!$H$7</f>
        <v>28572.9</v>
      </c>
      <c r="F7" s="70"/>
      <c r="G7" s="70"/>
      <c r="H7" s="70">
        <f>'Раздел 1.'!H29+'Раздел 1.'!H8</f>
        <v>43091.3</v>
      </c>
    </row>
    <row r="8" spans="1:10" s="42" customFormat="1" ht="15">
      <c r="A8" s="48" t="s">
        <v>152</v>
      </c>
      <c r="B8" s="44" t="s">
        <v>84</v>
      </c>
      <c r="C8" s="53"/>
      <c r="D8" s="54"/>
      <c r="E8" s="133">
        <f>'[1]Раздел 3.'!$H$8</f>
        <v>24638.9</v>
      </c>
      <c r="F8" s="70"/>
      <c r="G8" s="70"/>
      <c r="H8" s="133">
        <v>24638.9</v>
      </c>
    </row>
    <row r="9" spans="1:10" s="42" customFormat="1" ht="28.5">
      <c r="A9" s="48" t="s">
        <v>326</v>
      </c>
      <c r="B9" s="44" t="s">
        <v>85</v>
      </c>
      <c r="C9" s="53"/>
      <c r="D9" s="54"/>
      <c r="E9" s="70">
        <f>'[1]Раздел 3.'!$H$9</f>
        <v>22090.170000000002</v>
      </c>
      <c r="F9" s="70"/>
      <c r="G9" s="70"/>
      <c r="H9" s="70">
        <f>'Раздел 2.'!E5</f>
        <v>37244.570000000007</v>
      </c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f>'[1]Раздел 3.'!$H$10</f>
        <v>20587</v>
      </c>
      <c r="F10" s="70"/>
      <c r="G10" s="70"/>
      <c r="H10" s="133">
        <f>'Раздел 2.'!E6</f>
        <v>34878.800000000003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>
        <f>'[1]Раздел 3.'!$H$11</f>
        <v>76.27000000000001</v>
      </c>
      <c r="F11" s="47"/>
      <c r="G11" s="45"/>
      <c r="H11" s="136">
        <f>'Раздел 2.'!E11</f>
        <v>171.37</v>
      </c>
      <c r="J11" s="135"/>
    </row>
    <row r="12" spans="1:10" s="42" customFormat="1" ht="30">
      <c r="A12" s="46" t="s">
        <v>154</v>
      </c>
      <c r="B12" s="44" t="s">
        <v>88</v>
      </c>
      <c r="C12" s="47"/>
      <c r="D12" s="45"/>
      <c r="E12" s="139">
        <f>'[1]Раздел 3.'!$H$12</f>
        <v>76.27000000000001</v>
      </c>
      <c r="F12" s="47"/>
      <c r="G12" s="45"/>
      <c r="H12" s="139">
        <f>H11</f>
        <v>171.37</v>
      </c>
      <c r="I12" s="135"/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6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6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6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6" t="s">
        <v>96</v>
      </c>
    </row>
    <row r="17" spans="1:9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6" t="s">
        <v>96</v>
      </c>
    </row>
    <row r="18" spans="1:9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6"/>
    </row>
    <row r="19" spans="1:9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6"/>
    </row>
    <row r="20" spans="1:9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6"/>
    </row>
    <row r="21" spans="1:9" s="42" customFormat="1" ht="30">
      <c r="A21" s="46" t="s">
        <v>150</v>
      </c>
      <c r="B21" s="44" t="s">
        <v>103</v>
      </c>
      <c r="C21" s="47"/>
      <c r="D21" s="45"/>
      <c r="E21" s="47">
        <f>'[1]Раздел 3.'!$H$21</f>
        <v>1426.9</v>
      </c>
      <c r="F21" s="47"/>
      <c r="G21" s="45"/>
      <c r="H21" s="136">
        <f>'Раздел 2.'!E43</f>
        <v>2194.4</v>
      </c>
      <c r="I21" s="135"/>
    </row>
    <row r="22" spans="1:9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34">
        <v>0</v>
      </c>
    </row>
    <row r="24" spans="1:9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1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E10" sqref="E10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8" t="s">
        <v>356</v>
      </c>
      <c r="B1" s="209"/>
      <c r="C1" s="209"/>
      <c r="D1" s="209"/>
      <c r="E1" s="209"/>
      <c r="F1" s="209"/>
    </row>
    <row r="2" spans="1:6">
      <c r="A2" s="210"/>
      <c r="B2" s="210"/>
      <c r="C2" s="210"/>
      <c r="D2" s="210"/>
      <c r="E2" s="210"/>
      <c r="F2" s="210"/>
    </row>
    <row r="3" spans="1:6">
      <c r="A3" s="211" t="s">
        <v>157</v>
      </c>
      <c r="B3" s="211"/>
      <c r="C3" s="211"/>
      <c r="D3" s="211"/>
      <c r="E3" s="211"/>
      <c r="F3" s="211"/>
    </row>
    <row r="4" spans="1:6" ht="15" customHeight="1">
      <c r="A4" s="212" t="s">
        <v>77</v>
      </c>
      <c r="B4" s="206" t="s">
        <v>78</v>
      </c>
      <c r="C4" s="206" t="s">
        <v>158</v>
      </c>
      <c r="D4" s="206" t="s">
        <v>329</v>
      </c>
      <c r="E4" s="206"/>
      <c r="F4" s="206"/>
    </row>
    <row r="5" spans="1:6" ht="75">
      <c r="A5" s="212"/>
      <c r="B5" s="206"/>
      <c r="C5" s="206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152.4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159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54.2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56.6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7" t="s">
        <v>261</v>
      </c>
      <c r="B26" s="207"/>
      <c r="C26" s="207"/>
      <c r="D26" s="207"/>
      <c r="E26" s="207"/>
      <c r="F26" s="207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topLeftCell="A25" zoomScaleSheetLayoutView="100" workbookViewId="0">
      <selection activeCell="A149" sqref="A149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9" t="s">
        <v>334</v>
      </c>
      <c r="B1" s="209"/>
      <c r="C1" s="209"/>
      <c r="D1" s="209"/>
      <c r="E1" s="209"/>
      <c r="F1" s="209"/>
    </row>
    <row r="2" spans="1:9">
      <c r="A2" s="210"/>
      <c r="B2" s="210"/>
      <c r="C2" s="210"/>
      <c r="D2" s="210"/>
      <c r="E2" s="210"/>
      <c r="F2" s="210"/>
    </row>
    <row r="3" spans="1:9">
      <c r="A3" s="213" t="s">
        <v>157</v>
      </c>
      <c r="B3" s="213"/>
      <c r="C3" s="213"/>
      <c r="D3" s="213"/>
      <c r="E3" s="213"/>
      <c r="F3" s="213"/>
    </row>
    <row r="4" spans="1:9" s="42" customFormat="1" ht="15">
      <c r="A4" s="206" t="s">
        <v>77</v>
      </c>
      <c r="B4" s="206" t="s">
        <v>78</v>
      </c>
      <c r="C4" s="206" t="s">
        <v>158</v>
      </c>
      <c r="D4" s="206" t="s">
        <v>329</v>
      </c>
      <c r="E4" s="206"/>
      <c r="F4" s="206"/>
    </row>
    <row r="5" spans="1:9" s="42" customFormat="1" ht="60">
      <c r="A5" s="206"/>
      <c r="B5" s="206"/>
      <c r="C5" s="206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37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148" t="s">
        <v>238</v>
      </c>
      <c r="C78" s="43" t="s">
        <v>167</v>
      </c>
      <c r="D78" s="46"/>
      <c r="E78" s="78"/>
      <c r="F78" s="39">
        <f>F79</f>
        <v>2.7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148" t="s">
        <v>239</v>
      </c>
      <c r="C79" s="43" t="s">
        <v>167</v>
      </c>
      <c r="D79" s="46"/>
      <c r="E79" s="78"/>
      <c r="F79" s="39">
        <f>F80+F81</f>
        <v>2.7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148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148" t="s">
        <v>241</v>
      </c>
      <c r="C81" s="43" t="s">
        <v>167</v>
      </c>
      <c r="D81" s="46"/>
      <c r="E81" s="78"/>
      <c r="F81" s="39">
        <v>2.7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148" t="s">
        <v>242</v>
      </c>
      <c r="C82" s="43" t="s">
        <v>167</v>
      </c>
      <c r="D82" s="46"/>
      <c r="E82" s="98"/>
      <c r="F82" s="39">
        <f>F83+F84</f>
        <v>5.4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148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148" t="s">
        <v>244</v>
      </c>
      <c r="C84" s="43" t="s">
        <v>167</v>
      </c>
      <c r="D84" s="46"/>
      <c r="E84" s="98"/>
      <c r="F84" s="39">
        <v>5.4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148" t="s">
        <v>245</v>
      </c>
      <c r="C85" s="43" t="s">
        <v>335</v>
      </c>
      <c r="D85" s="46"/>
      <c r="E85" s="98"/>
      <c r="F85" s="39">
        <f>F86+F87</f>
        <v>27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148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148" t="s">
        <v>247</v>
      </c>
      <c r="C87" s="43" t="s">
        <v>335</v>
      </c>
      <c r="D87" s="46"/>
      <c r="E87" s="98"/>
      <c r="F87" s="39">
        <v>27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f>F89</f>
        <v>2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f>F90+F91</f>
        <v>2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2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f>F93</f>
        <v>36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f>F94+F95</f>
        <v>36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36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f>F97+F98</f>
        <v>36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36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f>F100+F101</f>
        <v>0.16200000000000001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0.16200000000000001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1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1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4" t="s">
        <v>465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24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24">
      <c r="A3" s="217" t="s">
        <v>43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</row>
    <row r="4" spans="1:24" s="106" customFormat="1" ht="43.5" customHeight="1">
      <c r="A4" s="200" t="s">
        <v>338</v>
      </c>
      <c r="B4" s="200" t="s">
        <v>78</v>
      </c>
      <c r="C4" s="200" t="s">
        <v>339</v>
      </c>
      <c r="D4" s="200" t="s">
        <v>38</v>
      </c>
      <c r="E4" s="200"/>
      <c r="F4" s="200" t="s">
        <v>39</v>
      </c>
      <c r="G4" s="200" t="s">
        <v>264</v>
      </c>
      <c r="H4" s="200"/>
      <c r="I4" s="200"/>
      <c r="J4" s="200"/>
      <c r="K4" s="200" t="s">
        <v>340</v>
      </c>
      <c r="L4" s="200"/>
      <c r="M4" s="200" t="s">
        <v>40</v>
      </c>
      <c r="N4" s="200"/>
      <c r="O4" s="200"/>
      <c r="P4" s="200"/>
    </row>
    <row r="5" spans="1:24" s="106" customFormat="1" ht="76.5" customHeight="1">
      <c r="A5" s="200"/>
      <c r="B5" s="200"/>
      <c r="C5" s="200"/>
      <c r="D5" s="107" t="s">
        <v>341</v>
      </c>
      <c r="E5" s="78" t="s">
        <v>342</v>
      </c>
      <c r="F5" s="200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F4:F5"/>
    <mergeCell ref="G4:J4"/>
    <mergeCell ref="K4:L4"/>
    <mergeCell ref="M4:P4"/>
    <mergeCell ref="A1:P1"/>
    <mergeCell ref="A2:P2"/>
    <mergeCell ref="A3:P3"/>
    <mergeCell ref="A4:A5"/>
    <mergeCell ref="B4:B5"/>
    <mergeCell ref="C4:C5"/>
    <mergeCell ref="D4:E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6" t="s">
        <v>345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6" s="71" customFormat="1" ht="40.5" customHeight="1">
      <c r="A3" s="227" t="s">
        <v>346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</row>
    <row r="4" spans="1:16" s="71" customFormat="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87"/>
      <c r="N4" s="87"/>
    </row>
    <row r="5" spans="1:16" s="71" customFormat="1">
      <c r="A5" s="229" t="s">
        <v>43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87"/>
      <c r="N5" s="87"/>
    </row>
    <row r="6" spans="1:16" s="90" customFormat="1" ht="30.75" customHeight="1">
      <c r="A6" s="223" t="s">
        <v>347</v>
      </c>
      <c r="B6" s="223" t="s">
        <v>78</v>
      </c>
      <c r="C6" s="223" t="s">
        <v>348</v>
      </c>
      <c r="D6" s="224" t="s">
        <v>38</v>
      </c>
      <c r="E6" s="225"/>
      <c r="F6" s="223" t="s">
        <v>349</v>
      </c>
      <c r="G6" s="223" t="s">
        <v>44</v>
      </c>
      <c r="H6" s="223"/>
      <c r="I6" s="223"/>
      <c r="J6" s="223"/>
      <c r="K6" s="223"/>
      <c r="L6" s="223" t="s">
        <v>350</v>
      </c>
      <c r="M6" s="89"/>
      <c r="N6" s="89"/>
    </row>
    <row r="7" spans="1:16" s="90" customFormat="1" ht="131.25">
      <c r="A7" s="223"/>
      <c r="B7" s="223"/>
      <c r="C7" s="223"/>
      <c r="D7" s="72" t="s">
        <v>357</v>
      </c>
      <c r="E7" s="73" t="s">
        <v>358</v>
      </c>
      <c r="F7" s="223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23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8" t="s">
        <v>452</v>
      </c>
      <c r="C16" s="218"/>
      <c r="D16" s="218"/>
      <c r="E16" s="218"/>
      <c r="F16" s="76"/>
      <c r="G16" s="220" t="s">
        <v>453</v>
      </c>
      <c r="H16" s="220"/>
      <c r="I16" s="137"/>
      <c r="J16" s="222"/>
      <c r="K16" s="222"/>
      <c r="L16" s="76"/>
    </row>
    <row r="17" spans="1:12" s="102" customFormat="1" ht="12">
      <c r="A17" s="100"/>
      <c r="B17" s="221" t="s">
        <v>46</v>
      </c>
      <c r="C17" s="221"/>
      <c r="D17" s="221"/>
      <c r="E17" s="221"/>
      <c r="F17" s="101"/>
      <c r="G17" s="221" t="s">
        <v>47</v>
      </c>
      <c r="H17" s="221"/>
      <c r="I17" s="100"/>
      <c r="J17" s="221" t="s">
        <v>48</v>
      </c>
      <c r="K17" s="221"/>
      <c r="L17" s="100"/>
    </row>
    <row r="18" spans="1:12" s="95" customFormat="1" ht="33.75" customHeight="1">
      <c r="A18" s="76"/>
      <c r="B18" s="218" t="s">
        <v>444</v>
      </c>
      <c r="C18" s="218"/>
      <c r="D18" s="218"/>
      <c r="E18" s="218"/>
      <c r="F18" s="103"/>
      <c r="G18" s="218" t="s">
        <v>445</v>
      </c>
      <c r="H18" s="218"/>
      <c r="I18" s="76"/>
      <c r="J18" s="222"/>
      <c r="K18" s="222"/>
      <c r="L18" s="76"/>
    </row>
    <row r="19" spans="1:12" s="95" customFormat="1" ht="18.75">
      <c r="A19" s="76"/>
      <c r="B19" s="221" t="s">
        <v>46</v>
      </c>
      <c r="C19" s="221"/>
      <c r="D19" s="221"/>
      <c r="E19" s="221"/>
      <c r="F19" s="76"/>
      <c r="G19" s="221" t="s">
        <v>47</v>
      </c>
      <c r="H19" s="221"/>
      <c r="I19" s="76"/>
      <c r="J19" s="221" t="s">
        <v>48</v>
      </c>
      <c r="K19" s="221"/>
      <c r="L19" s="76"/>
    </row>
    <row r="20" spans="1:12" s="95" customFormat="1" ht="18.75">
      <c r="A20" s="76"/>
      <c r="B20" s="218">
        <v>88213794078</v>
      </c>
      <c r="C20" s="218"/>
      <c r="D20" s="218"/>
      <c r="E20" s="218"/>
      <c r="F20" s="76"/>
      <c r="G20" s="219">
        <v>43118</v>
      </c>
      <c r="H20" s="220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21" t="s">
        <v>355</v>
      </c>
      <c r="C21" s="221"/>
      <c r="D21" s="221"/>
      <c r="E21" s="221"/>
      <c r="F21" s="100"/>
      <c r="G21" s="221" t="s">
        <v>49</v>
      </c>
      <c r="H21" s="221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2018-02-01T09:09:36Z</cp:lastPrinted>
  <dcterms:created xsi:type="dcterms:W3CDTF">2001-07-17T13:47:10Z</dcterms:created>
  <dcterms:modified xsi:type="dcterms:W3CDTF">2018-02-01T09:13:59Z</dcterms:modified>
</cp:coreProperties>
</file>