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E9" i="12"/>
  <c r="E43"/>
  <c r="E8"/>
  <c r="H20" i="11"/>
  <c r="H8"/>
  <c r="H6" s="1"/>
  <c r="E6" i="13"/>
  <c r="E8" i="11"/>
  <c r="E6" s="1"/>
  <c r="H21" i="13" l="1"/>
  <c r="E6" i="12"/>
  <c r="E11"/>
  <c r="H11" i="13" s="1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E5" i="12" l="1"/>
  <c r="H9" i="13" s="1"/>
  <c r="E10"/>
  <c r="E9" s="1"/>
  <c r="H7"/>
  <c r="H10"/>
</calcChain>
</file>

<file path=xl/sharedStrings.xml><?xml version="1.0" encoding="utf-8"?>
<sst xmlns="http://schemas.openxmlformats.org/spreadsheetml/2006/main" count="841" uniqueCount="460">
  <si>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</si>
  <si>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</si>
  <si>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</si>
  <si>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</si>
  <si>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</si>
  <si>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</si>
  <si>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</si>
  <si>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</si>
  <si>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</si>
  <si>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</si>
  <si>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</si>
  <si>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</si>
  <si>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</si>
  <si>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</si>
  <si>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</si>
  <si>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</si>
  <si>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</si>
  <si>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</si>
  <si>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</si>
  <si>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</si>
  <si>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</si>
  <si>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</si>
  <si>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</si>
  <si>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</si>
  <si>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</si>
  <si>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</si>
  <si>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</si>
  <si>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</si>
  <si>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</si>
  <si>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</si>
  <si>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</si>
  <si>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</si>
  <si>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</si>
  <si>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</si>
  <si>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</si>
  <si>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</si>
  <si>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</si>
  <si>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</si>
  <si>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</si>
  <si>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</si>
  <si>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</si>
  <si>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</si>
  <si>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</si>
  <si>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</si>
  <si>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</si>
  <si>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</si>
  <si>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</si>
  <si>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</si>
  <si>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</si>
  <si>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</si>
  <si>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</si>
  <si>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</si>
  <si>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</si>
  <si>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</si>
  <si>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</si>
  <si>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</si>
  <si>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</si>
  <si>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</si>
  <si>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</si>
  <si>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</si>
  <si>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</si>
  <si>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</si>
  <si>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</si>
  <si>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</si>
  <si>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</si>
  <si>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</si>
  <si>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</si>
  <si>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</si>
  <si>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</si>
  <si>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</si>
  <si>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</si>
  <si>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</si>
  <si>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</si>
  <si>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</si>
  <si>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</si>
  <si>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</si>
  <si>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</si>
  <si>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</si>
  <si>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</si>
  <si>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</si>
  <si>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</si>
  <si>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</si>
  <si>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</si>
  <si>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</si>
  <si>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</si>
  <si>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</si>
  <si>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</si>
  <si>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</si>
  <si>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</si>
  <si>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</si>
  <si>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</si>
  <si>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</si>
  <si>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</si>
  <si>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</si>
  <si>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</si>
  <si>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</si>
  <si>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</si>
  <si>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</si>
  <si>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</si>
  <si>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</si>
  <si>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</si>
  <si>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</si>
  <si>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</si>
  <si>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</si>
  <si>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</si>
  <si>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</si>
  <si>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</si>
  <si>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</si>
  <si>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</si>
  <si>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</si>
  <si>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</si>
  <si>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</si>
  <si>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</si>
  <si>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</si>
  <si>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</si>
  <si>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</si>
  <si>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</si>
  <si>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</si>
  <si>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</si>
  <si>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</si>
  <si>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</si>
  <si>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</si>
  <si>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</si>
  <si>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</si>
  <si>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</si>
  <si>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</si>
  <si>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</si>
  <si>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</si>
  <si>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</si>
  <si>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</si>
  <si>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</si>
  <si>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</si>
  <si>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</si>
  <si>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</si>
  <si>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</si>
  <si>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</si>
  <si>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</si>
  <si>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</si>
  <si>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</si>
  <si>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</si>
  <si>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</si>
  <si>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</si>
  <si>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</si>
  <si>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</si>
  <si>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</si>
  <si>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</si>
  <si>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</si>
  <si>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</si>
  <si>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</si>
  <si>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</si>
  <si>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</si>
  <si>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</si>
  <si>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</si>
  <si>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</si>
  <si>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</si>
  <si>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</si>
  <si>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</si>
  <si>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</si>
  <si>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</si>
  <si>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</si>
  <si>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</si>
  <si>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</si>
  <si>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</si>
  <si>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</si>
  <si>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</si>
  <si>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</si>
  <si>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</si>
  <si>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</si>
  <si>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</si>
  <si>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</si>
  <si>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</si>
  <si>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</si>
  <si>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</si>
  <si>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</si>
  <si>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</si>
  <si>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</si>
  <si>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</si>
  <si>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</si>
  <si>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</si>
  <si>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</si>
  <si>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</si>
  <si>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</si>
  <si>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</si>
  <si>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</si>
  <si>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</si>
  <si>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</si>
  <si>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</si>
  <si>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</si>
  <si>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</si>
  <si>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</si>
  <si>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</si>
  <si>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</si>
  <si>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</si>
  <si>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</si>
  <si>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</si>
  <si>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</si>
  <si>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</si>
  <si>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</si>
  <si>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</si>
  <si>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</si>
  <si>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</si>
  <si>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</si>
  <si>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</si>
  <si>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</si>
  <si>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</si>
  <si>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</si>
  <si>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</si>
  <si>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</si>
  <si>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</si>
  <si>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</si>
  <si>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</si>
  <si>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</si>
  <si>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</si>
  <si>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</si>
  <si>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</si>
  <si>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</si>
  <si>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</si>
  <si>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</si>
  <si>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</si>
  <si>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</si>
  <si>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</si>
  <si>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</si>
  <si>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</si>
  <si>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</si>
  <si>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</si>
  <si>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</si>
  <si>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</si>
  <si>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</si>
  <si>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</si>
  <si>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</si>
  <si>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</si>
  <si>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</si>
  <si>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</si>
  <si>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</si>
  <si>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</si>
  <si>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</si>
  <si>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</si>
  <si>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</si>
  <si>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</si>
  <si>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</si>
  <si>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</si>
  <si>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</si>
  <si>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</si>
  <si>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</si>
  <si>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</si>
  <si>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</si>
  <si>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</si>
  <si>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</si>
  <si>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</si>
  <si>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</si>
  <si>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</si>
  <si>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</si>
  <si>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</si>
  <si>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</si>
  <si>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</si>
  <si>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</si>
  <si>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</si>
  <si>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</si>
  <si>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</si>
  <si>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</si>
  <si>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</si>
  <si>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</si>
  <si>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</si>
  <si>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</si>
  <si>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</si>
  <si>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</si>
  <si>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</si>
  <si>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</si>
  <si>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</si>
  <si>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</si>
  <si>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</si>
  <si>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</si>
  <si>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</si>
  <si>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</si>
  <si>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</si>
  <si>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</si>
  <si>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</si>
  <si>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</si>
  <si>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</si>
  <si>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</si>
  <si>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</si>
  <si>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</si>
  <si>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</si>
  <si>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</si>
  <si>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</si>
  <si>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</si>
  <si>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</si>
  <si>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</si>
  <si>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</si>
  <si>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</si>
  <si>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</si>
  <si>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</si>
  <si>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</si>
  <si>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</si>
  <si>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</si>
  <si>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</si>
  <si>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</si>
  <si>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</si>
  <si>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</si>
  <si>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</si>
  <si>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</si>
  <si>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</si>
  <si>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</si>
  <si>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</si>
  <si>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</si>
  <si>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</si>
  <si>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</si>
  <si>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</si>
  <si>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</si>
  <si>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</si>
  <si>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</si>
  <si>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</si>
  <si>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</si>
  <si>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</si>
  <si>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</si>
  <si>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</si>
  <si>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</si>
  <si>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</si>
  <si>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</si>
  <si>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</si>
  <si>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</si>
  <si>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</si>
  <si>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</si>
  <si>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</si>
  <si>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</si>
  <si>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</si>
  <si>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</si>
  <si>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</si>
  <si>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</si>
  <si>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</si>
  <si>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</si>
  <si>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</si>
  <si>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</si>
  <si>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</si>
  <si>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</si>
  <si>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</si>
  <si>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</si>
  <si>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</si>
  <si>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</si>
  <si>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</si>
  <si>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</si>
  <si>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</si>
  <si>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</si>
  <si>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</si>
  <si>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</si>
  <si>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</si>
  <si>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</si>
  <si>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</si>
  <si>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</si>
  <si>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</si>
  <si>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</si>
  <si>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</si>
  <si>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</si>
  <si>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</si>
  <si>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</si>
  <si>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</si>
  <si>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</si>
  <si>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</si>
  <si>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</si>
  <si>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</si>
  <si>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</si>
  <si>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</si>
  <si>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</si>
  <si>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</si>
  <si>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</si>
  <si>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</si>
  <si>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</si>
  <si>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</si>
  <si>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</si>
  <si>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</si>
  <si>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</si>
  <si>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</si>
  <si>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</si>
  <si>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</si>
  <si>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</si>
  <si>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</si>
  <si>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</si>
  <si>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</si>
  <si>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</si>
  <si>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</si>
  <si>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</si>
  <si>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</si>
  <si>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</si>
  <si>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</si>
  <si>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</si>
  <si>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</si>
  <si>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</si>
  <si>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</si>
  <si>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</si>
  <si>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</si>
  <si>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</si>
  <si>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</si>
  <si>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</si>
  <si>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</si>
  <si>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</si>
  <si>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</si>
  <si>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</si>
  <si>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</si>
  <si>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</si>
  <si>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</si>
  <si>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</si>
  <si>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</si>
  <si>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</si>
  <si>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</si>
  <si>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</si>
  <si>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</si>
  <si>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</si>
  <si>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</si>
  <si>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</si>
  <si>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</si>
  <si>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</si>
  <si>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</si>
  <si>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</si>
  <si>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</si>
  <si>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</si>
  <si>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</si>
  <si>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</si>
  <si>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</si>
  <si>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</si>
  <si>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</si>
  <si>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</si>
  <si>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</si>
  <si>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</si>
  <si>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</si>
  <si>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</si>
  <si>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</si>
  <si>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</si>
  <si>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</si>
  <si>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</si>
  <si>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</si>
  <si>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</si>
  <si>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</si>
  <si>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</si>
  <si>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</si>
  <si>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</si>
  <si>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</si>
  <si>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</si>
  <si>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</si>
  <si>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</si>
  <si>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</si>
  <si>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</si>
  <si>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</si>
  <si>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</si>
  <si>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</si>
  <si>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</si>
  <si>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</si>
  <si>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04- ремонт, прошлогодний контракт</t>
  </si>
  <si>
    <t>08- проект планировки территории</t>
  </si>
  <si>
    <t>39- закупка знаков по БДД (23,3-добавлено)</t>
  </si>
  <si>
    <t xml:space="preserve"> Руководитель  администрации  МР "Усть-Куломский"  </t>
  </si>
  <si>
    <t>С.В. Рубан</t>
  </si>
  <si>
    <t>39-паспортизация дороги Зимстан-Климовск-Фроловск (423-добавлено)</t>
  </si>
  <si>
    <t>05- 2350 республиканское финансирование за июлб-август 2018 года</t>
  </si>
  <si>
    <t>за январь - декабрь 2018г.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</si>
  <si>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декабрь 2018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</si>
  <si>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декабрь 2018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</si>
  <si>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t>39-500-разметка+ 57 дорожные знаки+ 30-Мероприятия по БДД (закупка подар. Сертификатов для проведения мероприятий с детьми) + 14,9 -дор. Знаки+154,2 - переоборуд. Пешеход.</t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</si>
  <si>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декабрь 2018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</si>
  <si>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-декабрь  2018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</si>
  <si>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t>республиканское софинансирование не добавил!!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</si>
</sst>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3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1" fillId="0" borderId="0" xfId="0" applyNumberFormat="1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4" fontId="6" fillId="4" borderId="13" xfId="0" applyNumberFormat="1" applyFont="1" applyFill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vertic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/>
    </xf>
    <xf numFmtId="167" fontId="6" fillId="5" borderId="1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tabSelected="1"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50" t="s">
        <v>59</v>
      </c>
      <c r="D1" s="151"/>
      <c r="E1" s="151"/>
      <c r="F1" s="151"/>
      <c r="G1" s="151"/>
      <c r="H1" s="151"/>
      <c r="I1" s="151"/>
      <c r="J1" s="151"/>
      <c r="K1" s="151"/>
      <c r="L1" s="151"/>
      <c r="M1" s="152"/>
    </row>
    <row r="2" spans="3:13" ht="13.5" thickBot="1"/>
    <row r="3" spans="3:13" ht="13.5" thickBot="1">
      <c r="C3" s="153" t="s">
        <v>60</v>
      </c>
      <c r="D3" s="154"/>
      <c r="E3" s="154"/>
      <c r="F3" s="154"/>
      <c r="G3" s="154"/>
      <c r="H3" s="154"/>
      <c r="I3" s="154"/>
      <c r="J3" s="154"/>
      <c r="K3" s="154"/>
      <c r="L3" s="154"/>
      <c r="M3" s="155"/>
    </row>
    <row r="4" spans="3:13" ht="13.5" thickBot="1"/>
    <row r="5" spans="3:13">
      <c r="C5" s="156" t="s">
        <v>61</v>
      </c>
      <c r="D5" s="157"/>
      <c r="E5" s="157"/>
      <c r="F5" s="157"/>
      <c r="G5" s="157"/>
      <c r="H5" s="157"/>
      <c r="I5" s="157"/>
      <c r="J5" s="157"/>
      <c r="K5" s="157"/>
      <c r="L5" s="157"/>
      <c r="M5" s="158"/>
    </row>
    <row r="6" spans="3:13">
      <c r="C6" s="147"/>
      <c r="D6" s="148"/>
      <c r="E6" s="148"/>
      <c r="F6" s="148"/>
      <c r="G6" s="148"/>
      <c r="H6" s="148"/>
      <c r="I6" s="148"/>
      <c r="J6" s="148"/>
      <c r="K6" s="148"/>
      <c r="L6" s="148"/>
      <c r="M6" s="149"/>
    </row>
    <row r="7" spans="3:13" ht="13.5" thickBot="1">
      <c r="C7" s="159"/>
      <c r="D7" s="160"/>
      <c r="E7" s="160"/>
      <c r="F7" s="160"/>
      <c r="G7" s="160"/>
      <c r="H7" s="160"/>
      <c r="I7" s="160"/>
      <c r="J7" s="160"/>
      <c r="K7" s="160"/>
      <c r="L7" s="160"/>
      <c r="M7" s="161"/>
    </row>
    <row r="8" spans="3:13" ht="13.5" thickBot="1"/>
    <row r="9" spans="3:13" ht="13.5" thickBot="1">
      <c r="C9" s="153" t="s">
        <v>62</v>
      </c>
      <c r="D9" s="154"/>
      <c r="E9" s="154"/>
      <c r="F9" s="154"/>
      <c r="G9" s="154"/>
      <c r="H9" s="154"/>
      <c r="I9" s="154"/>
      <c r="J9" s="154"/>
      <c r="K9" s="154"/>
      <c r="L9" s="154"/>
      <c r="M9" s="155"/>
    </row>
    <row r="10" spans="3:13" ht="13.5" thickBot="1"/>
    <row r="11" spans="3:13">
      <c r="D11" s="162" t="s">
        <v>266</v>
      </c>
      <c r="E11" s="157"/>
      <c r="F11" s="157"/>
      <c r="G11" s="157"/>
      <c r="H11" s="157"/>
      <c r="I11" s="157"/>
      <c r="J11" s="157"/>
      <c r="K11" s="157"/>
      <c r="L11" s="158"/>
    </row>
    <row r="12" spans="3:13">
      <c r="D12" s="147" t="s">
        <v>267</v>
      </c>
      <c r="E12" s="148"/>
      <c r="F12" s="148"/>
      <c r="G12" s="148"/>
      <c r="H12" s="148"/>
      <c r="I12" s="148"/>
      <c r="J12" s="148"/>
      <c r="K12" s="148"/>
      <c r="L12" s="149"/>
    </row>
    <row r="13" spans="3:13">
      <c r="D13" s="147" t="s">
        <v>268</v>
      </c>
      <c r="E13" s="148"/>
      <c r="F13" s="148"/>
      <c r="G13" s="148"/>
      <c r="H13" s="148"/>
      <c r="I13" s="148"/>
      <c r="J13" s="148"/>
      <c r="K13" s="148"/>
      <c r="L13" s="149"/>
    </row>
    <row r="14" spans="3:13">
      <c r="D14" s="147" t="s">
        <v>453</v>
      </c>
      <c r="E14" s="148"/>
      <c r="F14" s="148"/>
      <c r="G14" s="148"/>
      <c r="H14" s="148"/>
      <c r="I14" s="148"/>
      <c r="J14" s="148"/>
      <c r="K14" s="148"/>
      <c r="L14" s="149"/>
    </row>
    <row r="15" spans="3:13" ht="13.5" thickBot="1">
      <c r="D15" s="169" t="s">
        <v>63</v>
      </c>
      <c r="E15" s="170"/>
      <c r="F15" s="170"/>
      <c r="G15" s="170"/>
      <c r="H15" s="170"/>
      <c r="I15" s="170"/>
      <c r="J15" s="170"/>
      <c r="K15" s="170"/>
      <c r="L15" s="171"/>
    </row>
    <row r="18" spans="1:48" ht="13.5" thickBot="1"/>
    <row r="19" spans="1:48" ht="13.5" thickBot="1">
      <c r="A19" s="174" t="s">
        <v>269</v>
      </c>
      <c r="B19" s="175"/>
      <c r="C19" s="175"/>
      <c r="D19" s="175"/>
      <c r="E19" s="175"/>
      <c r="F19" s="175"/>
      <c r="G19" s="175"/>
      <c r="H19" s="176"/>
      <c r="I19" s="174" t="s">
        <v>64</v>
      </c>
      <c r="J19" s="175"/>
      <c r="K19" s="176"/>
      <c r="N19" s="172" t="s">
        <v>65</v>
      </c>
      <c r="O19" s="173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63" t="s">
        <v>272</v>
      </c>
      <c r="N21" s="163"/>
      <c r="O21" s="163"/>
      <c r="P21" s="163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63" t="s">
        <v>273</v>
      </c>
      <c r="N22" s="163"/>
      <c r="O22" s="163"/>
      <c r="P22" s="163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63" t="s">
        <v>274</v>
      </c>
      <c r="N23" s="163"/>
      <c r="O23" s="163"/>
      <c r="P23" s="163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64" t="s">
        <v>71</v>
      </c>
      <c r="O27" s="165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68"/>
      <c r="O30" s="168"/>
    </row>
    <row r="32" spans="1:48">
      <c r="A32" s="38" t="s">
        <v>73</v>
      </c>
      <c r="B32" s="11"/>
      <c r="C32" s="166" t="s">
        <v>365</v>
      </c>
      <c r="D32" s="167"/>
      <c r="E32" s="167"/>
      <c r="F32" s="167"/>
      <c r="G32" s="167"/>
      <c r="H32" s="167"/>
      <c r="I32" s="167"/>
      <c r="J32" s="167"/>
      <c r="K32" s="167"/>
    </row>
    <row r="33" spans="1:11" ht="13.5" thickBot="1"/>
    <row r="34" spans="1:11" ht="12.75" customHeight="1" thickBot="1">
      <c r="A34" s="180" t="s">
        <v>278</v>
      </c>
      <c r="B34" s="181"/>
      <c r="C34" s="186" t="s">
        <v>74</v>
      </c>
      <c r="D34" s="187"/>
      <c r="E34" s="187"/>
      <c r="F34" s="187"/>
      <c r="G34" s="187"/>
      <c r="H34" s="187"/>
      <c r="I34" s="187"/>
      <c r="J34" s="187"/>
      <c r="K34" s="188"/>
    </row>
    <row r="35" spans="1:11">
      <c r="A35" s="182" t="s">
        <v>279</v>
      </c>
      <c r="B35" s="183"/>
      <c r="C35" s="189" t="s">
        <v>275</v>
      </c>
      <c r="D35" s="190"/>
      <c r="E35" s="191"/>
      <c r="F35" s="30"/>
      <c r="G35" s="31"/>
      <c r="H35" s="32"/>
      <c r="I35" s="31"/>
      <c r="J35" s="31"/>
      <c r="K35" s="32"/>
    </row>
    <row r="36" spans="1:11">
      <c r="A36" s="184" t="s">
        <v>277</v>
      </c>
      <c r="B36" s="185"/>
      <c r="C36" s="192" t="s">
        <v>276</v>
      </c>
      <c r="D36" s="193"/>
      <c r="E36" s="194"/>
      <c r="F36" s="10"/>
      <c r="G36" s="11"/>
      <c r="H36" s="12"/>
      <c r="I36" s="11"/>
      <c r="J36" s="11"/>
      <c r="K36" s="12"/>
    </row>
    <row r="37" spans="1:11" ht="13.5" thickBot="1">
      <c r="A37" s="177">
        <v>1</v>
      </c>
      <c r="B37" s="177"/>
      <c r="C37" s="177">
        <v>2</v>
      </c>
      <c r="D37" s="177"/>
      <c r="E37" s="177"/>
      <c r="F37" s="177">
        <v>3</v>
      </c>
      <c r="G37" s="177"/>
      <c r="H37" s="177"/>
      <c r="I37" s="177">
        <v>4</v>
      </c>
      <c r="J37" s="177"/>
      <c r="K37" s="177"/>
    </row>
    <row r="38" spans="1:11" ht="13.5" thickBot="1">
      <c r="A38" s="178" t="s">
        <v>75</v>
      </c>
      <c r="B38" s="179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  <mergeCell ref="D15:L15"/>
    <mergeCell ref="D14:L14"/>
    <mergeCell ref="D13:L13"/>
    <mergeCell ref="N19:O19"/>
    <mergeCell ref="M21:P21"/>
    <mergeCell ref="I19:K19"/>
    <mergeCell ref="A19:H19"/>
    <mergeCell ref="M22:P22"/>
    <mergeCell ref="M23:P23"/>
    <mergeCell ref="N27:O27"/>
    <mergeCell ref="C32:K32"/>
    <mergeCell ref="N30:O30"/>
    <mergeCell ref="D12:L12"/>
    <mergeCell ref="C1:M1"/>
    <mergeCell ref="C3:M3"/>
    <mergeCell ref="C5:M7"/>
    <mergeCell ref="C9:M9"/>
    <mergeCell ref="D11:L1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topLeftCell="A7" zoomScaleSheetLayoutView="100" workbookViewId="0">
      <selection sqref="A1:H1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8" s="111" customFormat="1" ht="131.25" customHeight="1">
      <c r="A1" s="195" t="s">
        <v>454</v>
      </c>
      <c r="B1" s="196"/>
      <c r="C1" s="196"/>
      <c r="D1" s="196"/>
      <c r="E1" s="196"/>
      <c r="F1" s="196"/>
      <c r="G1" s="196"/>
      <c r="H1" s="196"/>
    </row>
    <row r="2" spans="1:8" s="118" customFormat="1" ht="12" customHeight="1">
      <c r="A2" s="197" t="s">
        <v>76</v>
      </c>
      <c r="B2" s="197"/>
      <c r="C2" s="197"/>
      <c r="D2" s="197"/>
      <c r="E2" s="197"/>
      <c r="F2" s="197"/>
      <c r="G2" s="197"/>
      <c r="H2" s="197"/>
    </row>
    <row r="3" spans="1:8" ht="31.5" customHeight="1">
      <c r="A3" s="198" t="s">
        <v>77</v>
      </c>
      <c r="B3" s="198" t="s">
        <v>78</v>
      </c>
      <c r="C3" s="198" t="s">
        <v>280</v>
      </c>
      <c r="D3" s="198"/>
      <c r="E3" s="198"/>
      <c r="F3" s="198" t="s">
        <v>281</v>
      </c>
      <c r="G3" s="198"/>
      <c r="H3" s="198"/>
    </row>
    <row r="4" spans="1:8" ht="76.5" customHeight="1">
      <c r="A4" s="198"/>
      <c r="B4" s="198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32">
        <f>E8+E28</f>
        <v>14082.5</v>
      </c>
      <c r="F6" s="70"/>
      <c r="G6" s="70"/>
      <c r="H6" s="70">
        <f>H8+H28+H29</f>
        <v>44750</v>
      </c>
    </row>
    <row r="7" spans="1:8">
      <c r="A7" s="121" t="s">
        <v>91</v>
      </c>
      <c r="B7" s="120"/>
      <c r="C7" s="122"/>
      <c r="D7" s="70"/>
      <c r="E7" s="122"/>
      <c r="F7" s="122"/>
      <c r="G7" s="70"/>
      <c r="H7" s="122"/>
    </row>
    <row r="8" spans="1:8" ht="28.5">
      <c r="A8" s="119" t="s">
        <v>283</v>
      </c>
      <c r="B8" s="120" t="s">
        <v>83</v>
      </c>
      <c r="C8" s="70"/>
      <c r="D8" s="70"/>
      <c r="E8" s="70">
        <f>E9+E10+E11+E12+E13+E15+E20+E21</f>
        <v>14082.5</v>
      </c>
      <c r="F8" s="70"/>
      <c r="G8" s="70"/>
      <c r="H8" s="70">
        <f>H9+H15+H20+H21</f>
        <v>43086.9</v>
      </c>
    </row>
    <row r="9" spans="1:8" ht="45">
      <c r="A9" s="121" t="s">
        <v>284</v>
      </c>
      <c r="B9" s="120" t="s">
        <v>84</v>
      </c>
      <c r="C9" s="122"/>
      <c r="D9" s="70"/>
      <c r="E9" s="132">
        <v>7251.1</v>
      </c>
      <c r="F9" s="70"/>
      <c r="G9" s="70"/>
      <c r="H9" s="132">
        <v>27006.2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2">
        <v>0</v>
      </c>
      <c r="F10" s="122" t="s">
        <v>96</v>
      </c>
      <c r="G10" s="70"/>
      <c r="H10" s="122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70"/>
      <c r="F11" s="70"/>
      <c r="G11" s="70"/>
      <c r="H11" s="122"/>
    </row>
    <row r="12" spans="1:8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22"/>
    </row>
    <row r="13" spans="1:8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22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22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35">
        <v>0</v>
      </c>
      <c r="F15" s="122"/>
      <c r="G15" s="70"/>
      <c r="H15" s="122">
        <v>12.8</v>
      </c>
    </row>
    <row r="16" spans="1:8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70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70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70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70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38">
        <v>6831.4</v>
      </c>
      <c r="F20" s="70"/>
      <c r="G20" s="70"/>
      <c r="H20" s="138">
        <f>5088.5+4146.9+E20</f>
        <v>16066.8</v>
      </c>
    </row>
    <row r="21" spans="1:8" ht="45">
      <c r="A21" s="121" t="s">
        <v>292</v>
      </c>
      <c r="B21" s="120" t="s">
        <v>102</v>
      </c>
      <c r="C21" s="70"/>
      <c r="D21" s="70"/>
      <c r="E21" s="70">
        <v>0</v>
      </c>
      <c r="F21" s="70"/>
      <c r="G21" s="70"/>
      <c r="H21" s="70">
        <v>1.1000000000000001</v>
      </c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7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7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7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7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7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7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7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38">
        <v>1663.1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F52"/>
  <sheetViews>
    <sheetView zoomScale="90" zoomScaleNormal="90" zoomScaleSheetLayoutView="90" workbookViewId="0">
      <selection activeCell="E9" sqref="E9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16384" width="9.140625" style="13"/>
  </cols>
  <sheetData>
    <row r="1" spans="1:6" ht="124.5" customHeight="1">
      <c r="A1" s="199" t="s">
        <v>455</v>
      </c>
      <c r="B1" s="199"/>
      <c r="C1" s="199"/>
      <c r="D1" s="199"/>
      <c r="E1" s="199"/>
    </row>
    <row r="2" spans="1:6">
      <c r="A2" s="200" t="s">
        <v>76</v>
      </c>
      <c r="B2" s="200"/>
      <c r="C2" s="200"/>
      <c r="D2" s="200"/>
      <c r="E2" s="200"/>
    </row>
    <row r="3" spans="1:6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6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6" s="41" customFormat="1" ht="42.75">
      <c r="A5" s="48" t="s">
        <v>297</v>
      </c>
      <c r="B5" s="65" t="s">
        <v>82</v>
      </c>
      <c r="C5" s="51"/>
      <c r="D5" s="51"/>
      <c r="E5" s="50">
        <f>E6+E11+E40+E41+E42+E43+E44+E45</f>
        <v>34049.000000000007</v>
      </c>
    </row>
    <row r="6" spans="1:6" s="42" customFormat="1" ht="43.5">
      <c r="A6" s="46" t="s">
        <v>298</v>
      </c>
      <c r="B6" s="65" t="s">
        <v>83</v>
      </c>
      <c r="C6" s="69"/>
      <c r="D6" s="69"/>
      <c r="E6" s="136">
        <f>E7+E8+E9+E10</f>
        <v>32783.600000000006</v>
      </c>
    </row>
    <row r="7" spans="1:6" s="42" customFormat="1" ht="15">
      <c r="A7" s="46" t="s">
        <v>118</v>
      </c>
      <c r="B7" s="65" t="s">
        <v>84</v>
      </c>
      <c r="C7" s="69"/>
      <c r="D7" s="69"/>
      <c r="E7" s="69">
        <v>0</v>
      </c>
    </row>
    <row r="8" spans="1:6" s="42" customFormat="1" ht="15">
      <c r="A8" s="46" t="s">
        <v>299</v>
      </c>
      <c r="B8" s="65" t="s">
        <v>85</v>
      </c>
      <c r="C8" s="69"/>
      <c r="D8" s="69"/>
      <c r="E8" s="69">
        <f>500+2765+3824.3+30+3840.9+9.7</f>
        <v>10969.900000000001</v>
      </c>
    </row>
    <row r="9" spans="1:6" s="42" customFormat="1" ht="15">
      <c r="A9" s="46" t="s">
        <v>119</v>
      </c>
      <c r="B9" s="65" t="s">
        <v>86</v>
      </c>
      <c r="C9" s="69"/>
      <c r="D9" s="69"/>
      <c r="E9" s="230">
        <f>1690+3341.5+136.5+2848.9+4998.5+100+2193.8+2350+4154.5</f>
        <v>21813.7</v>
      </c>
      <c r="F9" s="42" t="s">
        <v>459</v>
      </c>
    </row>
    <row r="10" spans="1:6" s="42" customFormat="1" ht="15">
      <c r="A10" s="46" t="s">
        <v>120</v>
      </c>
      <c r="B10" s="65" t="s">
        <v>87</v>
      </c>
      <c r="C10" s="69"/>
      <c r="D10" s="69"/>
      <c r="E10" s="143">
        <v>0</v>
      </c>
    </row>
    <row r="11" spans="1:6" s="42" customFormat="1" ht="29.25">
      <c r="A11" s="46" t="s">
        <v>300</v>
      </c>
      <c r="B11" s="65" t="s">
        <v>88</v>
      </c>
      <c r="C11" s="69"/>
      <c r="D11" s="69"/>
      <c r="E11" s="144">
        <f>E12+E13+E30</f>
        <v>28</v>
      </c>
    </row>
    <row r="12" spans="1:6" s="42" customFormat="1" ht="30">
      <c r="A12" s="46" t="s">
        <v>121</v>
      </c>
      <c r="B12" s="65" t="s">
        <v>89</v>
      </c>
      <c r="C12" s="69"/>
      <c r="D12" s="69"/>
      <c r="E12" s="79">
        <v>28</v>
      </c>
    </row>
    <row r="13" spans="1:6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6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6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6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136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136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136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136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136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136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136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136"/>
    </row>
    <row r="42" spans="1:5" s="42" customFormat="1" ht="15">
      <c r="A42" s="46" t="s">
        <v>149</v>
      </c>
      <c r="B42" s="65" t="s">
        <v>144</v>
      </c>
      <c r="C42" s="69"/>
      <c r="D42" s="69"/>
      <c r="E42" s="136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36">
        <f>34.9+23.3+423+500+57+30+169.2</f>
        <v>1237.4000000000001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136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132">
        <v>0</v>
      </c>
    </row>
    <row r="47" spans="1:5">
      <c r="A47" s="139" t="s">
        <v>446</v>
      </c>
      <c r="E47" s="131"/>
    </row>
    <row r="48" spans="1:5">
      <c r="A48" s="139" t="s">
        <v>447</v>
      </c>
    </row>
    <row r="49" spans="1:4">
      <c r="A49" s="146" t="s">
        <v>448</v>
      </c>
      <c r="D49" s="142"/>
    </row>
    <row r="50" spans="1:4">
      <c r="A50" s="146" t="s">
        <v>451</v>
      </c>
    </row>
    <row r="51" spans="1:4">
      <c r="A51" s="141" t="s">
        <v>456</v>
      </c>
    </row>
    <row r="52" spans="1:4">
      <c r="A52" s="141" t="s">
        <v>452</v>
      </c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opLeftCell="A4" zoomScale="90" zoomScaleNormal="90" zoomScaleSheetLayoutView="100" workbookViewId="0">
      <selection sqref="A1:H1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0.7109375" style="13" customWidth="1"/>
    <col min="6" max="6" width="8.85546875" style="13" customWidth="1"/>
    <col min="7" max="7" width="12.7109375" style="13" customWidth="1"/>
    <col min="8" max="8" width="10.140625" style="13" customWidth="1"/>
    <col min="9" max="9" width="9.140625" style="13"/>
    <col min="10" max="10" width="19.5703125" style="13" customWidth="1"/>
    <col min="11" max="16384" width="9.140625" style="13"/>
  </cols>
  <sheetData>
    <row r="1" spans="1:10" ht="135.75" customHeight="1">
      <c r="A1" s="201" t="s">
        <v>458</v>
      </c>
      <c r="B1" s="199"/>
      <c r="C1" s="199"/>
      <c r="D1" s="199"/>
      <c r="E1" s="199"/>
      <c r="F1" s="199"/>
      <c r="G1" s="199"/>
      <c r="H1" s="199"/>
    </row>
    <row r="2" spans="1:10" ht="15" customHeight="1">
      <c r="A2" s="202" t="s">
        <v>76</v>
      </c>
      <c r="B2" s="202"/>
      <c r="C2" s="202"/>
      <c r="D2" s="202"/>
      <c r="E2" s="202"/>
      <c r="F2" s="202"/>
      <c r="G2" s="202"/>
      <c r="H2" s="202"/>
    </row>
    <row r="3" spans="1:10" s="42" customFormat="1" ht="23.25" customHeight="1">
      <c r="A3" s="203" t="s">
        <v>77</v>
      </c>
      <c r="B3" s="203" t="s">
        <v>78</v>
      </c>
      <c r="C3" s="203" t="s">
        <v>323</v>
      </c>
      <c r="D3" s="203"/>
      <c r="E3" s="203"/>
      <c r="F3" s="203" t="s">
        <v>324</v>
      </c>
      <c r="G3" s="203"/>
      <c r="H3" s="203"/>
    </row>
    <row r="4" spans="1:10" s="42" customFormat="1" ht="60">
      <c r="A4" s="203"/>
      <c r="B4" s="203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33">
        <f>'Раздел 1.'!H29</f>
        <v>1663.1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138">
        <v>30667.5</v>
      </c>
      <c r="F7" s="70"/>
      <c r="G7" s="70"/>
      <c r="H7" s="70">
        <f>'Раздел 1.'!H29+'Раздел 1.'!H8</f>
        <v>44750</v>
      </c>
      <c r="J7" s="140"/>
    </row>
    <row r="8" spans="1:10" s="42" customFormat="1" ht="15">
      <c r="A8" s="48" t="s">
        <v>152</v>
      </c>
      <c r="B8" s="44" t="s">
        <v>84</v>
      </c>
      <c r="C8" s="53"/>
      <c r="D8" s="54"/>
      <c r="E8" s="138">
        <v>26646.9</v>
      </c>
      <c r="F8" s="70"/>
      <c r="G8" s="70"/>
      <c r="H8" s="138">
        <v>26646.9</v>
      </c>
      <c r="J8" s="140"/>
    </row>
    <row r="9" spans="1:10" s="42" customFormat="1" ht="28.5">
      <c r="A9" s="48" t="s">
        <v>326</v>
      </c>
      <c r="B9" s="44" t="s">
        <v>85</v>
      </c>
      <c r="C9" s="53"/>
      <c r="D9" s="54"/>
      <c r="E9" s="70">
        <f>E10+E11+E21</f>
        <v>33879.800000000003</v>
      </c>
      <c r="F9" s="70"/>
      <c r="G9" s="70"/>
      <c r="H9" s="70">
        <f>'Раздел 2.'!E5</f>
        <v>34049.000000000007</v>
      </c>
      <c r="J9" s="145"/>
    </row>
    <row r="10" spans="1:10" s="42" customFormat="1" ht="15">
      <c r="A10" s="46" t="s">
        <v>153</v>
      </c>
      <c r="B10" s="44" t="s">
        <v>86</v>
      </c>
      <c r="C10" s="47"/>
      <c r="D10" s="45"/>
      <c r="E10" s="70">
        <f>'Раздел 2.'!E6</f>
        <v>32783.600000000006</v>
      </c>
      <c r="F10" s="70"/>
      <c r="G10" s="70"/>
      <c r="H10" s="132">
        <f>'Раздел 2.'!E6</f>
        <v>32783.600000000006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47">
        <v>28</v>
      </c>
      <c r="F11" s="47"/>
      <c r="G11" s="45"/>
      <c r="H11" s="135">
        <f>'Раздел 2.'!E11</f>
        <v>28</v>
      </c>
      <c r="J11" s="134"/>
    </row>
    <row r="12" spans="1:10" s="42" customFormat="1" ht="30">
      <c r="A12" s="46" t="s">
        <v>154</v>
      </c>
      <c r="B12" s="44" t="s">
        <v>88</v>
      </c>
      <c r="C12" s="47"/>
      <c r="D12" s="45"/>
      <c r="E12" s="47">
        <v>28</v>
      </c>
      <c r="F12" s="47"/>
      <c r="G12" s="45"/>
      <c r="H12" s="135">
        <v>28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47"/>
      <c r="F13" s="47"/>
      <c r="G13" s="45"/>
      <c r="H13" s="135"/>
    </row>
    <row r="14" spans="1:10" s="42" customFormat="1" ht="15">
      <c r="A14" s="46" t="s">
        <v>129</v>
      </c>
      <c r="B14" s="44" t="s">
        <v>90</v>
      </c>
      <c r="C14" s="47"/>
      <c r="D14" s="45"/>
      <c r="E14" s="47"/>
      <c r="F14" s="47"/>
      <c r="G14" s="45"/>
      <c r="H14" s="135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47" t="s">
        <v>96</v>
      </c>
      <c r="F15" s="47"/>
      <c r="G15" s="45" t="s">
        <v>96</v>
      </c>
      <c r="H15" s="135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47" t="s">
        <v>96</v>
      </c>
      <c r="F16" s="47"/>
      <c r="G16" s="45" t="s">
        <v>96</v>
      </c>
      <c r="H16" s="135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47" t="s">
        <v>96</v>
      </c>
      <c r="F17" s="47" t="s">
        <v>96</v>
      </c>
      <c r="G17" s="45"/>
      <c r="H17" s="135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47"/>
      <c r="F18" s="47"/>
      <c r="G18" s="45"/>
      <c r="H18" s="135"/>
    </row>
    <row r="19" spans="1:8" s="42" customFormat="1" ht="30">
      <c r="A19" s="46" t="s">
        <v>148</v>
      </c>
      <c r="B19" s="44" t="s">
        <v>101</v>
      </c>
      <c r="C19" s="47"/>
      <c r="D19" s="45"/>
      <c r="E19" s="47"/>
      <c r="F19" s="47"/>
      <c r="G19" s="45"/>
      <c r="H19" s="135"/>
    </row>
    <row r="20" spans="1:8" s="42" customFormat="1" ht="30">
      <c r="A20" s="46" t="s">
        <v>149</v>
      </c>
      <c r="B20" s="44" t="s">
        <v>102</v>
      </c>
      <c r="C20" s="47"/>
      <c r="D20" s="45"/>
      <c r="E20" s="47"/>
      <c r="F20" s="47"/>
      <c r="G20" s="45"/>
      <c r="H20" s="135"/>
    </row>
    <row r="21" spans="1:8" s="42" customFormat="1" ht="30">
      <c r="A21" s="46" t="s">
        <v>150</v>
      </c>
      <c r="B21" s="44" t="s">
        <v>103</v>
      </c>
      <c r="C21" s="47"/>
      <c r="D21" s="45"/>
      <c r="E21" s="47">
        <v>1068.2</v>
      </c>
      <c r="F21" s="47"/>
      <c r="G21" s="45"/>
      <c r="H21" s="135">
        <f>'Раздел 2.'!E43</f>
        <v>1237.4000000000001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33">
        <v>0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0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05" t="s">
        <v>356</v>
      </c>
      <c r="B1" s="206"/>
      <c r="C1" s="206"/>
      <c r="D1" s="206"/>
      <c r="E1" s="206"/>
      <c r="F1" s="206"/>
    </row>
    <row r="2" spans="1:6">
      <c r="A2" s="207"/>
      <c r="B2" s="207"/>
      <c r="C2" s="207"/>
      <c r="D2" s="207"/>
      <c r="E2" s="207"/>
      <c r="F2" s="207"/>
    </row>
    <row r="3" spans="1:6">
      <c r="A3" s="208" t="s">
        <v>157</v>
      </c>
      <c r="B3" s="208"/>
      <c r="C3" s="208"/>
      <c r="D3" s="208"/>
      <c r="E3" s="208"/>
      <c r="F3" s="208"/>
    </row>
    <row r="4" spans="1:6" ht="15" customHeight="1">
      <c r="A4" s="209" t="s">
        <v>77</v>
      </c>
      <c r="B4" s="203" t="s">
        <v>78</v>
      </c>
      <c r="C4" s="203" t="s">
        <v>158</v>
      </c>
      <c r="D4" s="203" t="s">
        <v>329</v>
      </c>
      <c r="E4" s="203"/>
      <c r="F4" s="203"/>
    </row>
    <row r="5" spans="1:6" ht="75">
      <c r="A5" s="209"/>
      <c r="B5" s="203"/>
      <c r="C5" s="203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159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163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56.9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57.9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04" t="s">
        <v>261</v>
      </c>
      <c r="B26" s="204"/>
      <c r="C26" s="204"/>
      <c r="D26" s="204"/>
      <c r="E26" s="204"/>
      <c r="F26" s="204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zoomScaleSheetLayoutView="100" workbookViewId="0">
      <selection activeCell="F120" sqref="F120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06" t="s">
        <v>334</v>
      </c>
      <c r="B1" s="206"/>
      <c r="C1" s="206"/>
      <c r="D1" s="206"/>
      <c r="E1" s="206"/>
      <c r="F1" s="206"/>
    </row>
    <row r="2" spans="1:9">
      <c r="A2" s="207"/>
      <c r="B2" s="207"/>
      <c r="C2" s="207"/>
      <c r="D2" s="207"/>
      <c r="E2" s="207"/>
      <c r="F2" s="207"/>
    </row>
    <row r="3" spans="1:9">
      <c r="A3" s="210" t="s">
        <v>157</v>
      </c>
      <c r="B3" s="210"/>
      <c r="C3" s="210"/>
      <c r="D3" s="210"/>
      <c r="E3" s="210"/>
      <c r="F3" s="210"/>
    </row>
    <row r="4" spans="1:9" s="42" customFormat="1" ht="15">
      <c r="A4" s="203" t="s">
        <v>77</v>
      </c>
      <c r="B4" s="203" t="s">
        <v>78</v>
      </c>
      <c r="C4" s="203" t="s">
        <v>158</v>
      </c>
      <c r="D4" s="203" t="s">
        <v>329</v>
      </c>
      <c r="E4" s="203"/>
      <c r="F4" s="203"/>
    </row>
    <row r="5" spans="1:9" s="42" customFormat="1" ht="60">
      <c r="A5" s="203"/>
      <c r="B5" s="203"/>
      <c r="C5" s="203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37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4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4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8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8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39">
        <v>0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39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39">
        <v>24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227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227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229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228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11" t="s">
        <v>457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</row>
    <row r="2" spans="1:24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</row>
    <row r="3" spans="1:24">
      <c r="A3" s="214" t="s">
        <v>43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</row>
    <row r="4" spans="1:24" s="106" customFormat="1" ht="43.5" customHeight="1">
      <c r="A4" s="198" t="s">
        <v>338</v>
      </c>
      <c r="B4" s="198" t="s">
        <v>78</v>
      </c>
      <c r="C4" s="198" t="s">
        <v>339</v>
      </c>
      <c r="D4" s="198" t="s">
        <v>38</v>
      </c>
      <c r="E4" s="198"/>
      <c r="F4" s="198" t="s">
        <v>39</v>
      </c>
      <c r="G4" s="198" t="s">
        <v>264</v>
      </c>
      <c r="H4" s="198"/>
      <c r="I4" s="198"/>
      <c r="J4" s="198"/>
      <c r="K4" s="198" t="s">
        <v>340</v>
      </c>
      <c r="L4" s="198"/>
      <c r="M4" s="198" t="s">
        <v>40</v>
      </c>
      <c r="N4" s="198"/>
      <c r="O4" s="198"/>
      <c r="P4" s="198"/>
    </row>
    <row r="5" spans="1:24" s="106" customFormat="1" ht="76.5" customHeight="1">
      <c r="A5" s="198"/>
      <c r="B5" s="198"/>
      <c r="C5" s="198"/>
      <c r="D5" s="107" t="s">
        <v>341</v>
      </c>
      <c r="E5" s="78" t="s">
        <v>342</v>
      </c>
      <c r="F5" s="198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zoomScale="80" zoomScaleNormal="80" zoomScaleSheetLayoutView="75" workbookViewId="0">
      <selection activeCell="G20" sqref="G20:H20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15" t="s">
        <v>345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</row>
    <row r="3" spans="1:16" s="71" customFormat="1" ht="40.5" customHeight="1">
      <c r="A3" s="216" t="s">
        <v>346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</row>
    <row r="4" spans="1:16" s="71" customFormat="1">
      <c r="A4" s="217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87"/>
      <c r="N4" s="87"/>
    </row>
    <row r="5" spans="1:16" s="71" customFormat="1">
      <c r="A5" s="218" t="s">
        <v>43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87"/>
      <c r="N5" s="87"/>
    </row>
    <row r="6" spans="1:16" s="90" customFormat="1" ht="30.75" customHeight="1">
      <c r="A6" s="219" t="s">
        <v>347</v>
      </c>
      <c r="B6" s="219" t="s">
        <v>78</v>
      </c>
      <c r="C6" s="219" t="s">
        <v>348</v>
      </c>
      <c r="D6" s="222" t="s">
        <v>38</v>
      </c>
      <c r="E6" s="223"/>
      <c r="F6" s="219" t="s">
        <v>349</v>
      </c>
      <c r="G6" s="219" t="s">
        <v>44</v>
      </c>
      <c r="H6" s="219"/>
      <c r="I6" s="219"/>
      <c r="J6" s="219"/>
      <c r="K6" s="219"/>
      <c r="L6" s="219" t="s">
        <v>350</v>
      </c>
      <c r="M6" s="89"/>
      <c r="N6" s="89"/>
    </row>
    <row r="7" spans="1:16" s="90" customFormat="1" ht="131.25">
      <c r="A7" s="219"/>
      <c r="B7" s="219"/>
      <c r="C7" s="219"/>
      <c r="D7" s="72" t="s">
        <v>357</v>
      </c>
      <c r="E7" s="73" t="s">
        <v>358</v>
      </c>
      <c r="F7" s="219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19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39" customHeight="1">
      <c r="A16" s="99" t="s">
        <v>366</v>
      </c>
      <c r="B16" s="224" t="s">
        <v>449</v>
      </c>
      <c r="C16" s="224"/>
      <c r="D16" s="224"/>
      <c r="E16" s="224"/>
      <c r="F16" s="76"/>
      <c r="G16" s="225" t="s">
        <v>450</v>
      </c>
      <c r="H16" s="225"/>
      <c r="I16" s="137"/>
      <c r="J16" s="221"/>
      <c r="K16" s="221"/>
      <c r="L16" s="76"/>
    </row>
    <row r="17" spans="1:12" s="102" customFormat="1" ht="12">
      <c r="A17" s="100"/>
      <c r="B17" s="220" t="s">
        <v>46</v>
      </c>
      <c r="C17" s="220"/>
      <c r="D17" s="220"/>
      <c r="E17" s="220"/>
      <c r="F17" s="101"/>
      <c r="G17" s="220" t="s">
        <v>47</v>
      </c>
      <c r="H17" s="220"/>
      <c r="I17" s="100"/>
      <c r="J17" s="220" t="s">
        <v>48</v>
      </c>
      <c r="K17" s="220"/>
      <c r="L17" s="100"/>
    </row>
    <row r="18" spans="1:12" s="95" customFormat="1" ht="33.75" customHeight="1">
      <c r="A18" s="76"/>
      <c r="B18" s="224" t="s">
        <v>444</v>
      </c>
      <c r="C18" s="224"/>
      <c r="D18" s="224"/>
      <c r="E18" s="224"/>
      <c r="F18" s="103"/>
      <c r="G18" s="224" t="s">
        <v>445</v>
      </c>
      <c r="H18" s="224"/>
      <c r="I18" s="76"/>
      <c r="J18" s="221"/>
      <c r="K18" s="221"/>
      <c r="L18" s="76"/>
    </row>
    <row r="19" spans="1:12" s="95" customFormat="1" ht="18.75">
      <c r="A19" s="76"/>
      <c r="B19" s="220" t="s">
        <v>46</v>
      </c>
      <c r="C19" s="220"/>
      <c r="D19" s="220"/>
      <c r="E19" s="220"/>
      <c r="F19" s="76"/>
      <c r="G19" s="220" t="s">
        <v>47</v>
      </c>
      <c r="H19" s="220"/>
      <c r="I19" s="76"/>
      <c r="J19" s="220" t="s">
        <v>48</v>
      </c>
      <c r="K19" s="220"/>
      <c r="L19" s="76"/>
    </row>
    <row r="20" spans="1:12" s="95" customFormat="1" ht="18.75">
      <c r="A20" s="76"/>
      <c r="B20" s="224">
        <v>88213794078</v>
      </c>
      <c r="C20" s="224"/>
      <c r="D20" s="224"/>
      <c r="E20" s="224"/>
      <c r="F20" s="76"/>
      <c r="G20" s="226">
        <v>43486</v>
      </c>
      <c r="H20" s="225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20" t="s">
        <v>355</v>
      </c>
      <c r="C21" s="220"/>
      <c r="D21" s="220"/>
      <c r="E21" s="220"/>
      <c r="F21" s="100"/>
      <c r="G21" s="220" t="s">
        <v>49</v>
      </c>
      <c r="H21" s="220"/>
      <c r="I21" s="104"/>
      <c r="J21" s="104"/>
      <c r="K21" s="104"/>
      <c r="L21" s="104"/>
    </row>
  </sheetData>
  <mergeCells count="27">
    <mergeCell ref="B20:E20"/>
    <mergeCell ref="G20:H20"/>
    <mergeCell ref="B21:E21"/>
    <mergeCell ref="G21:H21"/>
    <mergeCell ref="B18:E18"/>
    <mergeCell ref="B19:E19"/>
    <mergeCell ref="G18:H18"/>
    <mergeCell ref="G19:H19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A2:L2"/>
    <mergeCell ref="A3:L3"/>
    <mergeCell ref="A4:L4"/>
    <mergeCell ref="A5:L5"/>
    <mergeCell ref="L6:L7"/>
    <mergeCell ref="A6:A7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Иевлев</cp:lastModifiedBy>
  <cp:lastPrinted>2018-10-25T08:06:04Z</cp:lastPrinted>
  <dcterms:created xsi:type="dcterms:W3CDTF">2001-07-17T13:47:10Z</dcterms:created>
  <dcterms:modified xsi:type="dcterms:W3CDTF">2019-01-21T09:01:37Z</dcterms:modified>
</cp:coreProperties>
</file>