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90" windowWidth="22845" windowHeight="83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8" i="1"/>
  <c r="D55" i="1"/>
  <c r="E55" i="1"/>
  <c r="F55" i="1"/>
  <c r="F54" i="1" s="1"/>
  <c r="F53" i="1" s="1"/>
  <c r="D54" i="1"/>
  <c r="D53" i="1" s="1"/>
  <c r="E54" i="1"/>
  <c r="E53" i="1" s="1"/>
  <c r="D28" i="1"/>
  <c r="E28" i="1"/>
  <c r="F28" i="1"/>
  <c r="D60" i="1"/>
  <c r="E60" i="1"/>
  <c r="F60" i="1"/>
  <c r="C60" i="1"/>
  <c r="C54" i="1" s="1"/>
  <c r="D87" i="1"/>
  <c r="E87" i="1"/>
  <c r="F87" i="1"/>
  <c r="C87" i="1"/>
  <c r="D84" i="1"/>
  <c r="E84" i="1"/>
  <c r="F84" i="1"/>
  <c r="C84" i="1"/>
  <c r="D80" i="1"/>
  <c r="E80" i="1"/>
  <c r="F80" i="1"/>
  <c r="C80" i="1"/>
  <c r="D74" i="1"/>
  <c r="E74" i="1"/>
  <c r="F74" i="1"/>
  <c r="C74" i="1"/>
  <c r="C55" i="1"/>
  <c r="C11" i="1"/>
  <c r="C10" i="1" s="1"/>
  <c r="D11" i="1"/>
  <c r="D10" i="1" s="1"/>
  <c r="E11" i="1"/>
  <c r="E10" i="1" s="1"/>
  <c r="F11" i="1"/>
  <c r="F10" i="1" s="1"/>
  <c r="C17" i="1"/>
  <c r="C16" i="1" s="1"/>
  <c r="D17" i="1"/>
  <c r="D16" i="1" s="1"/>
  <c r="E17" i="1"/>
  <c r="E16" i="1" s="1"/>
  <c r="F17" i="1"/>
  <c r="F16" i="1" s="1"/>
  <c r="C22" i="1"/>
  <c r="D22" i="1"/>
  <c r="E22" i="1"/>
  <c r="F22" i="1"/>
  <c r="C28" i="1"/>
  <c r="C31" i="1"/>
  <c r="D31" i="1"/>
  <c r="E31" i="1"/>
  <c r="F31" i="1"/>
  <c r="C35" i="1"/>
  <c r="D35" i="1"/>
  <c r="E35" i="1"/>
  <c r="F35" i="1"/>
  <c r="C39" i="1"/>
  <c r="C41" i="1"/>
  <c r="D41" i="1"/>
  <c r="E41" i="1"/>
  <c r="F41" i="1"/>
  <c r="C45" i="1"/>
  <c r="D45" i="1"/>
  <c r="E45" i="1"/>
  <c r="F45" i="1"/>
  <c r="C51" i="1"/>
  <c r="D51" i="1"/>
  <c r="E51" i="1"/>
  <c r="F51" i="1"/>
  <c r="C53" i="1" l="1"/>
  <c r="F9" i="1"/>
  <c r="E9" i="1"/>
  <c r="D9" i="1"/>
  <c r="C9" i="1"/>
  <c r="F8" i="1" l="1"/>
  <c r="F3" i="1" s="1"/>
  <c r="E8" i="1"/>
  <c r="E3" i="1" s="1"/>
  <c r="D8" i="1" l="1"/>
  <c r="C8" i="1"/>
  <c r="C3" i="1" s="1"/>
  <c r="D3" i="1" l="1"/>
</calcChain>
</file>

<file path=xl/sharedStrings.xml><?xml version="1.0" encoding="utf-8"?>
<sst xmlns="http://schemas.openxmlformats.org/spreadsheetml/2006/main" count="176" uniqueCount="176">
  <si>
    <t/>
  </si>
  <si>
    <t>Единица измерения: руб.</t>
  </si>
  <si>
    <t>Классификация доходов бюджетов</t>
  </si>
  <si>
    <t>Прогноз доходов</t>
  </si>
  <si>
    <t>2023 год</t>
  </si>
  <si>
    <t>2024 год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</si>
  <si>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</si>
  <si>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</si>
  <si>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</si>
  <si>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</si>
  <si>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</si>
  <si>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</si>
  <si>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</si>
  <si>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</si>
  <si>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</si>
  <si>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</si>
  <si>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</si>
  <si>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</si>
  <si>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</si>
  <si>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</si>
  <si>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</si>
  <si>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</si>
  <si>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</si>
  <si>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</si>
  <si>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</si>
  <si>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1 03 02231 01 0000 110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</si>
  <si>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</si>
  <si>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</si>
  <si>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</si>
  <si>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1 03 02251 01 0000 110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</si>
  <si>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</si>
  <si>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1 03 02261 01 0000 110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</si>
  <si>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РФ)</t>
  </si>
  <si>
    <t>1 05 00000 00 0000 000</t>
  </si>
  <si>
    <t>НАЛОГИ НА СОВОКУПНЫЙ ДОХОД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</si>
  <si>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</si>
  <si>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</si>
  <si>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</si>
  <si>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РФ)</t>
  </si>
  <si>
    <t>1 05 02010 02 0000 110</t>
  </si>
  <si>
    <t>Единый налог на вмененный доход для отдельных видов деятельности</t>
  </si>
  <si>
    <t>1 05 03010 01 0000 110</t>
  </si>
  <si>
    <t>Единый сельскохозяйственный налог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</si>
  <si>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</si>
  <si>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</si>
  <si>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</si>
  <si>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</si>
  <si>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</si>
  <si>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РФ) (сумма платежа (перерасчеты, недоимка и задолженность по соответствующему платежу, в том числе по отмененному))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</si>
  <si>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</si>
  <si>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</si>
  <si>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</si>
  <si>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</si>
  <si>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</si>
  <si>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</si>
  <si>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</si>
  <si>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</si>
  <si>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</si>
  <si>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</si>
  <si>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</si>
  <si>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</si>
  <si>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</si>
  <si>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РФ)</t>
  </si>
  <si>
    <t>1 12 01030 01 6000 120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</si>
  <si>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РФ)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</si>
  <si>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</si>
  <si>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РФ)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</si>
  <si>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</si>
  <si>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</si>
  <si>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</si>
  <si>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</si>
  <si>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</si>
  <si>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</si>
  <si>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</si>
  <si>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</si>
  <si>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</si>
  <si>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</si>
  <si>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</si>
  <si>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</si>
  <si>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</si>
  <si>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</si>
  <si>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</si>
  <si>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</si>
  <si>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1 17 01050 05 0000 180</t>
  </si>
  <si>
    <t>Невыясненные поступления,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</si>
  <si>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</si>
  <si>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</si>
  <si>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</si>
  <si>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РФ</t>
  </si>
  <si>
    <t>2 02 10000 00 0000 150</t>
  </si>
  <si>
    <t>Дотации бюджетам бюджетной системы РФ</t>
  </si>
  <si>
    <t>2 02 15001 05 0000 150</t>
  </si>
  <si>
    <t>Дотации бюджетам муниципальных районов на выравнивание бюджетной обеспеченности из бюджета субъекта РФ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</si>
  <si>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</si>
  <si>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</si>
  <si>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</si>
  <si>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</si>
  <si>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</si>
  <si>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</si>
  <si>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</si>
  <si>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РФ (межбюджетные субсидии)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</si>
  <si>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</si>
  <si>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</si>
  <si>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</si>
  <si>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</si>
  <si>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</si>
  <si>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</si>
  <si>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</si>
  <si>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</si>
  <si>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</si>
  <si>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</si>
  <si>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</si>
  <si>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</si>
  <si>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</si>
  <si>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</si>
  <si>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</si>
  <si>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</si>
  <si>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2 02 25520 05 0000 150</t>
  </si>
  <si>
    <t>Субсидии бюджетам муниципальных районов на реализацию мероприятий по созданию в субъектах РФ новых мест в общеобразовательных организациях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</si>
  <si>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</si>
  <si>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</si>
  <si>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</si>
  <si>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</si>
  <si>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</si>
  <si>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</si>
  <si>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</si>
  <si>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РФ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</si>
  <si>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</si>
  <si>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</si>
  <si>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</si>
  <si>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</si>
  <si>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</si>
  <si>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</si>
  <si>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</si>
  <si>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</si>
  <si>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</si>
  <si>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</si>
  <si>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</si>
  <si>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</si>
  <si>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</si>
  <si>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</si>
  <si>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</si>
  <si>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</si>
  <si>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</si>
  <si>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</si>
  <si>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</si>
  <si>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</si>
  <si>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2 07 05030 05 0000 150</t>
  </si>
  <si>
    <t>Прочие безвозмездные поступления в бюджеты муниципальных районов</t>
  </si>
  <si>
    <t>2 18 00000 00 0000 000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</si>
  <si>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</si>
  <si>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</si>
  <si>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</si>
  <si>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</si>
  <si>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</si>
  <si>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</si>
  <si>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</si>
  <si>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Приложение № 1 к пояснительной записке</t>
  </si>
  <si>
    <t xml:space="preserve">Сравнительная таблица объемов поступлений доходов </t>
  </si>
  <si>
    <t xml:space="preserve">Плановые назначения на 2022 г.                                       (на 01.11.2022 г.) </t>
  </si>
  <si>
    <t>2025 год</t>
  </si>
  <si>
    <t xml:space="preserve">Отклонения прогноза 2023 г. от уточненного прогноза 2022 г. 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</si>
  <si>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</si>
  <si>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</si>
  <si>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00011601330000000140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</si>
  <si>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</si>
  <si>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</si>
  <si>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</si>
  <si>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</si>
  <si>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</si>
  <si>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</si>
  <si>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</si>
  <si>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2 02 25497 05 0000 150</t>
  </si>
  <si>
    <t>Субсидии бюджетам на реализацию мероприятий по обеспечению жильем молодых семей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</si>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</sst>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1F5F9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>
      <alignment vertical="top" wrapText="1"/>
    </xf>
    <xf numFmtId="43" fontId="5" fillId="0" borderId="0" applyFont="0" applyFill="0" applyBorder="0" applyAlignment="0" applyProtection="0"/>
    <xf numFmtId="0" fontId="9" fillId="3" borderId="16">
      <alignment horizontal="left" vertical="top" wrapText="1"/>
    </xf>
    <xf numFmtId="49" fontId="9" fillId="3" borderId="16">
      <alignment horizontal="center" vertical="top" shrinkToFit="1"/>
    </xf>
    <xf numFmtId="49" fontId="9" fillId="3" borderId="17">
      <alignment horizontal="center" vertical="top" shrinkToFit="1"/>
    </xf>
    <xf numFmtId="4" fontId="9" fillId="3" borderId="17">
      <alignment horizontal="right" vertical="top" shrinkToFit="1"/>
    </xf>
    <xf numFmtId="49" fontId="10" fillId="0" borderId="16">
      <alignment horizontal="center" vertical="top" shrinkToFit="1"/>
    </xf>
    <xf numFmtId="0" fontId="11" fillId="0" borderId="17">
      <alignment horizontal="left" vertical="top" wrapText="1"/>
    </xf>
    <xf numFmtId="49" fontId="10" fillId="0" borderId="16">
      <alignment horizontal="center" vertical="top" shrinkToFit="1"/>
    </xf>
    <xf numFmtId="0" fontId="11" fillId="0" borderId="17">
      <alignment horizontal="left" vertical="top" wrapText="1"/>
    </xf>
    <xf numFmtId="0" fontId="11" fillId="0" borderId="17">
      <alignment horizontal="left" vertical="top" wrapText="1"/>
    </xf>
  </cellStyleXfs>
  <cellXfs count="54">
    <xf numFmtId="0" fontId="0" fillId="0" borderId="0" xfId="0">
      <alignment vertical="top" wrapText="1"/>
    </xf>
    <xf numFmtId="0" fontId="1" fillId="0" borderId="0" xfId="0" applyFont="1" applyFill="1" applyAlignment="1">
      <alignment vertical="center" wrapText="1"/>
    </xf>
    <xf numFmtId="49" fontId="3" fillId="0" borderId="0" xfId="0" applyNumberFormat="1" applyFont="1" applyBorder="1" applyAlignment="1" applyProtection="1">
      <alignment horizontal="left" vertical="center" wrapText="1"/>
    </xf>
    <xf numFmtId="43" fontId="6" fillId="0" borderId="0" xfId="1" applyFont="1" applyBorder="1" applyAlignment="1" applyProtection="1">
      <alignment horizontal="left" vertical="center" wrapText="1"/>
    </xf>
    <xf numFmtId="43" fontId="6" fillId="0" borderId="0" xfId="0" applyNumberFormat="1" applyFont="1" applyBorder="1" applyAlignment="1" applyProtection="1">
      <alignment horizontal="left" vertical="center"/>
    </xf>
    <xf numFmtId="43" fontId="6" fillId="0" borderId="0" xfId="1" applyFont="1" applyBorder="1" applyAlignment="1" applyProtection="1">
      <alignment vertical="center"/>
    </xf>
    <xf numFmtId="43" fontId="6" fillId="0" borderId="0" xfId="1" applyFont="1" applyBorder="1" applyAlignment="1" applyProtection="1">
      <alignment horizontal="right" vertical="center"/>
    </xf>
    <xf numFmtId="43" fontId="4" fillId="0" borderId="0" xfId="0" applyNumberFormat="1" applyFont="1" applyBorder="1" applyAlignment="1" applyProtection="1">
      <alignment horizontal="left" vertical="center"/>
    </xf>
    <xf numFmtId="43" fontId="4" fillId="0" borderId="0" xfId="1" applyFont="1" applyBorder="1" applyAlignment="1" applyProtection="1">
      <alignment vertical="center"/>
    </xf>
    <xf numFmtId="43" fontId="4" fillId="0" borderId="0" xfId="1" applyFont="1" applyBorder="1" applyAlignment="1" applyProtection="1">
      <alignment horizontal="right" vertical="center"/>
    </xf>
    <xf numFmtId="0" fontId="5" fillId="0" borderId="0" xfId="0" applyFont="1" applyFill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164" fontId="1" fillId="2" borderId="8" xfId="1" applyNumberFormat="1" applyFont="1" applyFill="1" applyBorder="1" applyAlignment="1">
      <alignment horizontal="right" vertical="center" wrapText="1"/>
    </xf>
    <xf numFmtId="0" fontId="7" fillId="0" borderId="14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164" fontId="7" fillId="0" borderId="14" xfId="1" applyNumberFormat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164" fontId="1" fillId="0" borderId="14" xfId="1" applyNumberFormat="1" applyFont="1" applyFill="1" applyBorder="1" applyAlignment="1">
      <alignment horizontal="right" vertical="center" wrapText="1"/>
    </xf>
    <xf numFmtId="164" fontId="1" fillId="2" borderId="14" xfId="1" applyNumberFormat="1" applyFont="1" applyFill="1" applyBorder="1" applyAlignment="1">
      <alignment horizontal="right" vertical="center" wrapText="1"/>
    </xf>
    <xf numFmtId="164" fontId="1" fillId="2" borderId="13" xfId="1" applyNumberFormat="1" applyFont="1" applyFill="1" applyBorder="1" applyAlignment="1">
      <alignment horizontal="right" vertical="center" wrapText="1"/>
    </xf>
    <xf numFmtId="164" fontId="7" fillId="0" borderId="13" xfId="1" applyNumberFormat="1" applyFont="1" applyFill="1" applyBorder="1" applyAlignment="1">
      <alignment horizontal="right" vertical="center" wrapText="1"/>
    </xf>
    <xf numFmtId="164" fontId="1" fillId="2" borderId="5" xfId="1" applyNumberFormat="1" applyFont="1" applyFill="1" applyBorder="1" applyAlignment="1">
      <alignment horizontal="right" vertical="center" wrapText="1"/>
    </xf>
    <xf numFmtId="164" fontId="7" fillId="2" borderId="14" xfId="1" applyNumberFormat="1" applyFont="1" applyFill="1" applyBorder="1" applyAlignment="1">
      <alignment horizontal="right" vertical="center" wrapText="1"/>
    </xf>
    <xf numFmtId="164" fontId="1" fillId="0" borderId="8" xfId="1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18" xfId="0" applyNumberFormat="1" applyFont="1" applyBorder="1" applyAlignment="1" applyProtection="1">
      <alignment horizontal="center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20" xfId="0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left" vertical="center" wrapText="1"/>
    </xf>
  </cellXfs>
  <cellStyles count="11">
    <cellStyle name="ex59" xfId="2"/>
    <cellStyle name="ex60" xfId="3"/>
    <cellStyle name="ex61" xfId="4"/>
    <cellStyle name="ex62" xfId="5"/>
    <cellStyle name="ex72" xfId="6"/>
    <cellStyle name="ex73" xfId="7"/>
    <cellStyle name="ex76" xfId="8"/>
    <cellStyle name="ex77" xfId="9"/>
    <cellStyle name="ex81" xfId="10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1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G8" sqref="G8:G90"/>
    </sheetView>
  </sheetViews>
  <sheetFormatPr defaultColWidth="8.83203125" defaultRowHeight="12.75" x14ac:dyDescent="0.2"/>
  <cols>
    <col min="1" max="1" width="31.33203125" style="10" customWidth="1"/>
    <col min="2" max="2" width="65.5" style="10" customWidth="1"/>
    <col min="3" max="6" width="22.6640625" style="10" customWidth="1"/>
    <col min="7" max="7" width="25.1640625" style="10" customWidth="1"/>
    <col min="8" max="16384" width="8.83203125" style="10"/>
  </cols>
  <sheetData>
    <row r="1" spans="1:7" s="1" customFormat="1" ht="31.9" customHeight="1" x14ac:dyDescent="0.2">
      <c r="A1" s="42" t="s">
        <v>157</v>
      </c>
      <c r="B1" s="42"/>
      <c r="C1" s="42"/>
      <c r="D1" s="42"/>
      <c r="E1" s="42"/>
      <c r="F1" s="42"/>
      <c r="G1" s="42"/>
    </row>
    <row r="2" spans="1:7" s="1" customFormat="1" ht="28.15" customHeight="1" x14ac:dyDescent="0.2">
      <c r="A2" s="43" t="s">
        <v>158</v>
      </c>
      <c r="B2" s="43"/>
      <c r="C2" s="43"/>
      <c r="D2" s="43"/>
      <c r="E2" s="43"/>
      <c r="F2" s="43"/>
      <c r="G2" s="43"/>
    </row>
    <row r="3" spans="1:7" s="1" customFormat="1" ht="39" hidden="1" customHeight="1" x14ac:dyDescent="0.2">
      <c r="A3" s="2"/>
      <c r="B3" s="2"/>
      <c r="C3" s="3">
        <f t="shared" ref="C3:F3" si="0">C8-C4</f>
        <v>349185885.38000035</v>
      </c>
      <c r="D3" s="3">
        <f t="shared" si="0"/>
        <v>256021818.21999979</v>
      </c>
      <c r="E3" s="3">
        <f t="shared" si="0"/>
        <v>279837755.11000013</v>
      </c>
      <c r="F3" s="3">
        <f t="shared" si="0"/>
        <v>300373562.68000007</v>
      </c>
      <c r="G3" s="3"/>
    </row>
    <row r="4" spans="1:7" s="1" customFormat="1" ht="39" hidden="1" customHeight="1" x14ac:dyDescent="0.25">
      <c r="A4" s="44"/>
      <c r="B4" s="44"/>
      <c r="C4" s="4">
        <v>1643341356.5999999</v>
      </c>
      <c r="D4" s="5">
        <v>1662951947.6300001</v>
      </c>
      <c r="E4" s="5">
        <v>1500571397.27</v>
      </c>
      <c r="F4" s="6">
        <v>1509235697.29</v>
      </c>
      <c r="G4" s="6"/>
    </row>
    <row r="5" spans="1:7" s="1" customFormat="1" ht="15" customHeight="1" x14ac:dyDescent="0.25">
      <c r="A5" s="44" t="s">
        <v>1</v>
      </c>
      <c r="B5" s="44"/>
      <c r="C5" s="7"/>
      <c r="D5" s="8"/>
      <c r="E5" s="8"/>
      <c r="F5" s="9"/>
      <c r="G5" s="9"/>
    </row>
    <row r="6" spans="1:7" ht="33.6" customHeight="1" x14ac:dyDescent="0.2">
      <c r="A6" s="45" t="s">
        <v>2</v>
      </c>
      <c r="B6" s="46"/>
      <c r="C6" s="49" t="s">
        <v>159</v>
      </c>
      <c r="D6" s="39" t="s">
        <v>3</v>
      </c>
      <c r="E6" s="39"/>
      <c r="F6" s="39"/>
      <c r="G6" s="40" t="s">
        <v>161</v>
      </c>
    </row>
    <row r="7" spans="1:7" ht="33.6" customHeight="1" x14ac:dyDescent="0.2">
      <c r="A7" s="47"/>
      <c r="B7" s="48"/>
      <c r="C7" s="50" t="s">
        <v>0</v>
      </c>
      <c r="D7" s="11" t="s">
        <v>4</v>
      </c>
      <c r="E7" s="11" t="s">
        <v>5</v>
      </c>
      <c r="F7" s="11" t="s">
        <v>160</v>
      </c>
      <c r="G7" s="41"/>
    </row>
    <row r="8" spans="1:7" ht="16.899999999999999" customHeight="1" x14ac:dyDescent="0.2">
      <c r="A8" s="12"/>
      <c r="B8" s="12" t="s">
        <v>6</v>
      </c>
      <c r="C8" s="29">
        <f>C9+C53</f>
        <v>1992527241.9800003</v>
      </c>
      <c r="D8" s="16">
        <f>D9+D53</f>
        <v>1918973765.8499999</v>
      </c>
      <c r="E8" s="16">
        <f>E9+E53</f>
        <v>1780409152.3800001</v>
      </c>
      <c r="F8" s="16">
        <f>F9+F53</f>
        <v>1809609259.97</v>
      </c>
      <c r="G8" s="16">
        <f>D8-C8</f>
        <v>-73553476.130000353</v>
      </c>
    </row>
    <row r="9" spans="1:7" ht="15.75" x14ac:dyDescent="0.2">
      <c r="A9" s="14" t="s">
        <v>7</v>
      </c>
      <c r="B9" s="15" t="s">
        <v>8</v>
      </c>
      <c r="C9" s="30">
        <f>C10+C16+C22+C28+C31+C35+C39+C41+C45+C51</f>
        <v>394201345</v>
      </c>
      <c r="D9" s="16">
        <f>D10+D16+D22+D28+D31+D35+D39+D41+D45+D51</f>
        <v>421527161</v>
      </c>
      <c r="E9" s="16">
        <f>E10+E16+E22+E28+E31+E35+E39+E41+E45+E51</f>
        <v>467584504</v>
      </c>
      <c r="F9" s="16">
        <f>F10+F16+F22+F28+F31+F35+F39+F41+F45+F51</f>
        <v>479944072</v>
      </c>
      <c r="G9" s="16">
        <f t="shared" ref="G9:G72" si="1">D9-C9</f>
        <v>27325816</v>
      </c>
    </row>
    <row r="10" spans="1:7" ht="15.75" x14ac:dyDescent="0.2">
      <c r="A10" s="17" t="s">
        <v>9</v>
      </c>
      <c r="B10" s="18" t="s">
        <v>10</v>
      </c>
      <c r="C10" s="31">
        <f t="shared" ref="C10:F10" si="2">C11</f>
        <v>318995484.92000002</v>
      </c>
      <c r="D10" s="16">
        <f t="shared" si="2"/>
        <v>322351000</v>
      </c>
      <c r="E10" s="16">
        <f t="shared" si="2"/>
        <v>329634000</v>
      </c>
      <c r="F10" s="16">
        <f t="shared" si="2"/>
        <v>336271000</v>
      </c>
      <c r="G10" s="16">
        <f t="shared" si="1"/>
        <v>3355515.0799999833</v>
      </c>
    </row>
    <row r="11" spans="1:7" ht="15.75" x14ac:dyDescent="0.2">
      <c r="A11" s="13" t="s">
        <v>11</v>
      </c>
      <c r="B11" s="19" t="s">
        <v>12</v>
      </c>
      <c r="C11" s="29">
        <f t="shared" ref="C11:F11" si="3">C12+C13+C14+C15</f>
        <v>318995484.92000002</v>
      </c>
      <c r="D11" s="16">
        <f t="shared" si="3"/>
        <v>322351000</v>
      </c>
      <c r="E11" s="16">
        <f t="shared" si="3"/>
        <v>329634000</v>
      </c>
      <c r="F11" s="16">
        <f t="shared" si="3"/>
        <v>336271000</v>
      </c>
      <c r="G11" s="16">
        <f t="shared" si="1"/>
        <v>3355515.0799999833</v>
      </c>
    </row>
    <row r="12" spans="1:7" ht="94.5" x14ac:dyDescent="0.2">
      <c r="A12" s="20" t="s">
        <v>13</v>
      </c>
      <c r="B12" s="21" t="s">
        <v>14</v>
      </c>
      <c r="C12" s="32">
        <v>316700484.92000002</v>
      </c>
      <c r="D12" s="38">
        <v>320705000</v>
      </c>
      <c r="E12" s="38">
        <v>327429000</v>
      </c>
      <c r="F12" s="38">
        <v>334066000</v>
      </c>
      <c r="G12" s="16">
        <f t="shared" si="1"/>
        <v>4004515.0799999833</v>
      </c>
    </row>
    <row r="13" spans="1:7" ht="135.75" customHeight="1" x14ac:dyDescent="0.2">
      <c r="A13" s="20" t="s">
        <v>15</v>
      </c>
      <c r="B13" s="21" t="s">
        <v>16</v>
      </c>
      <c r="C13" s="32">
        <v>833000</v>
      </c>
      <c r="D13" s="38">
        <v>1029000</v>
      </c>
      <c r="E13" s="38">
        <v>833000</v>
      </c>
      <c r="F13" s="38">
        <v>833000</v>
      </c>
      <c r="G13" s="16">
        <f t="shared" si="1"/>
        <v>196000</v>
      </c>
    </row>
    <row r="14" spans="1:7" ht="63" x14ac:dyDescent="0.2">
      <c r="A14" s="20" t="s">
        <v>17</v>
      </c>
      <c r="B14" s="21" t="s">
        <v>18</v>
      </c>
      <c r="C14" s="32">
        <v>1372000</v>
      </c>
      <c r="D14" s="38">
        <v>490000</v>
      </c>
      <c r="E14" s="38">
        <v>1372000</v>
      </c>
      <c r="F14" s="38">
        <v>1372000</v>
      </c>
      <c r="G14" s="16">
        <f t="shared" si="1"/>
        <v>-882000</v>
      </c>
    </row>
    <row r="15" spans="1:7" ht="110.25" x14ac:dyDescent="0.2">
      <c r="A15" s="20" t="s">
        <v>19</v>
      </c>
      <c r="B15" s="21" t="s">
        <v>20</v>
      </c>
      <c r="C15" s="32">
        <v>90000</v>
      </c>
      <c r="D15" s="38">
        <v>127000</v>
      </c>
      <c r="E15" s="38">
        <v>0</v>
      </c>
      <c r="F15" s="38">
        <v>0</v>
      </c>
      <c r="G15" s="16">
        <f t="shared" si="1"/>
        <v>37000</v>
      </c>
    </row>
    <row r="16" spans="1:7" ht="36" customHeight="1" x14ac:dyDescent="0.2">
      <c r="A16" s="13" t="s">
        <v>21</v>
      </c>
      <c r="B16" s="19" t="s">
        <v>22</v>
      </c>
      <c r="C16" s="29">
        <f t="shared" ref="C16:F16" si="4">C17</f>
        <v>31141320</v>
      </c>
      <c r="D16" s="16">
        <f t="shared" si="4"/>
        <v>31880500</v>
      </c>
      <c r="E16" s="16">
        <f t="shared" si="4"/>
        <v>33392500</v>
      </c>
      <c r="F16" s="16">
        <f t="shared" si="4"/>
        <v>35699740</v>
      </c>
      <c r="G16" s="16">
        <f t="shared" si="1"/>
        <v>739180</v>
      </c>
    </row>
    <row r="17" spans="1:7" ht="31.5" x14ac:dyDescent="0.2">
      <c r="A17" s="22" t="s">
        <v>23</v>
      </c>
      <c r="B17" s="21" t="s">
        <v>24</v>
      </c>
      <c r="C17" s="32">
        <f t="shared" ref="C17:F17" si="5">C18+C19+C20+C21</f>
        <v>31141320</v>
      </c>
      <c r="D17" s="38">
        <f t="shared" si="5"/>
        <v>31880500</v>
      </c>
      <c r="E17" s="38">
        <f t="shared" si="5"/>
        <v>33392500</v>
      </c>
      <c r="F17" s="38">
        <f t="shared" si="5"/>
        <v>35699740</v>
      </c>
      <c r="G17" s="16">
        <f t="shared" si="1"/>
        <v>739180</v>
      </c>
    </row>
    <row r="18" spans="1:7" ht="115.15" customHeight="1" x14ac:dyDescent="0.2">
      <c r="A18" s="22" t="s">
        <v>25</v>
      </c>
      <c r="B18" s="23" t="s">
        <v>26</v>
      </c>
      <c r="C18" s="33">
        <v>14079950</v>
      </c>
      <c r="D18" s="38">
        <v>15100200</v>
      </c>
      <c r="E18" s="38">
        <v>15930990</v>
      </c>
      <c r="F18" s="38">
        <v>17073580</v>
      </c>
      <c r="G18" s="16">
        <f t="shared" si="1"/>
        <v>1020250</v>
      </c>
    </row>
    <row r="19" spans="1:7" ht="126" customHeight="1" x14ac:dyDescent="0.2">
      <c r="A19" s="22" t="s">
        <v>27</v>
      </c>
      <c r="B19" s="23" t="s">
        <v>28</v>
      </c>
      <c r="C19" s="33">
        <v>77940</v>
      </c>
      <c r="D19" s="38">
        <v>104890</v>
      </c>
      <c r="E19" s="38">
        <v>108820</v>
      </c>
      <c r="F19" s="38">
        <v>113590</v>
      </c>
      <c r="G19" s="16">
        <f t="shared" si="1"/>
        <v>26950</v>
      </c>
    </row>
    <row r="20" spans="1:7" ht="113.65" customHeight="1" x14ac:dyDescent="0.2">
      <c r="A20" s="22" t="s">
        <v>29</v>
      </c>
      <c r="B20" s="23" t="s">
        <v>30</v>
      </c>
      <c r="C20" s="33">
        <v>18748980</v>
      </c>
      <c r="D20" s="38">
        <v>18666920</v>
      </c>
      <c r="E20" s="38">
        <v>19439060</v>
      </c>
      <c r="F20" s="38">
        <v>20615060</v>
      </c>
      <c r="G20" s="16">
        <f t="shared" si="1"/>
        <v>-82060</v>
      </c>
    </row>
    <row r="21" spans="1:7" ht="113.65" customHeight="1" x14ac:dyDescent="0.2">
      <c r="A21" s="22" t="s">
        <v>31</v>
      </c>
      <c r="B21" s="23" t="s">
        <v>32</v>
      </c>
      <c r="C21" s="33">
        <v>-1765550</v>
      </c>
      <c r="D21" s="38">
        <v>-1991510</v>
      </c>
      <c r="E21" s="38">
        <v>-2086370</v>
      </c>
      <c r="F21" s="38">
        <v>-2102490</v>
      </c>
      <c r="G21" s="16">
        <f t="shared" si="1"/>
        <v>-225960</v>
      </c>
    </row>
    <row r="22" spans="1:7" ht="15.75" x14ac:dyDescent="0.2">
      <c r="A22" s="13" t="s">
        <v>33</v>
      </c>
      <c r="B22" s="19" t="s">
        <v>34</v>
      </c>
      <c r="C22" s="29">
        <f>C23+C24+C25+C26+C27</f>
        <v>22254000</v>
      </c>
      <c r="D22" s="16">
        <f>SUM(D23:D27)</f>
        <v>47569000</v>
      </c>
      <c r="E22" s="16">
        <f>SUM(E23:E27)</f>
        <v>84861000</v>
      </c>
      <c r="F22" s="16">
        <f>SUM(F23:F27)</f>
        <v>88223000</v>
      </c>
      <c r="G22" s="16">
        <f t="shared" si="1"/>
        <v>25315000</v>
      </c>
    </row>
    <row r="23" spans="1:7" ht="31.5" x14ac:dyDescent="0.2">
      <c r="A23" s="22" t="s">
        <v>35</v>
      </c>
      <c r="B23" s="23" t="s">
        <v>36</v>
      </c>
      <c r="C23" s="33">
        <v>11780000</v>
      </c>
      <c r="D23" s="38">
        <v>29490000</v>
      </c>
      <c r="E23" s="38">
        <v>53082000</v>
      </c>
      <c r="F23" s="38">
        <v>55205000</v>
      </c>
      <c r="G23" s="16">
        <f t="shared" si="1"/>
        <v>17710000</v>
      </c>
    </row>
    <row r="24" spans="1:7" ht="78.75" x14ac:dyDescent="0.2">
      <c r="A24" s="22" t="s">
        <v>37</v>
      </c>
      <c r="B24" s="23" t="s">
        <v>38</v>
      </c>
      <c r="C24" s="33">
        <v>8420000</v>
      </c>
      <c r="D24" s="38">
        <v>17114000</v>
      </c>
      <c r="E24" s="38">
        <v>30805000</v>
      </c>
      <c r="F24" s="38">
        <v>32037000</v>
      </c>
      <c r="G24" s="16">
        <f t="shared" si="1"/>
        <v>8694000</v>
      </c>
    </row>
    <row r="25" spans="1:7" ht="31.5" x14ac:dyDescent="0.2">
      <c r="A25" s="22" t="s">
        <v>39</v>
      </c>
      <c r="B25" s="23" t="s">
        <v>40</v>
      </c>
      <c r="C25" s="33">
        <v>0</v>
      </c>
      <c r="D25" s="38">
        <v>0</v>
      </c>
      <c r="E25" s="38">
        <v>0</v>
      </c>
      <c r="F25" s="38">
        <v>0</v>
      </c>
      <c r="G25" s="16">
        <f t="shared" si="1"/>
        <v>0</v>
      </c>
    </row>
    <row r="26" spans="1:7" ht="15.75" x14ac:dyDescent="0.2">
      <c r="A26" s="22" t="s">
        <v>41</v>
      </c>
      <c r="B26" s="23" t="s">
        <v>42</v>
      </c>
      <c r="C26" s="33">
        <v>152000</v>
      </c>
      <c r="D26" s="38">
        <v>152000</v>
      </c>
      <c r="E26" s="38">
        <v>161000</v>
      </c>
      <c r="F26" s="38">
        <v>161000</v>
      </c>
      <c r="G26" s="16">
        <f t="shared" si="1"/>
        <v>0</v>
      </c>
    </row>
    <row r="27" spans="1:7" ht="47.25" x14ac:dyDescent="0.2">
      <c r="A27" s="22" t="s">
        <v>43</v>
      </c>
      <c r="B27" s="23" t="s">
        <v>44</v>
      </c>
      <c r="C27" s="33">
        <v>1902000</v>
      </c>
      <c r="D27" s="38">
        <v>813000</v>
      </c>
      <c r="E27" s="38">
        <v>813000</v>
      </c>
      <c r="F27" s="38">
        <v>820000</v>
      </c>
      <c r="G27" s="16">
        <f t="shared" si="1"/>
        <v>-1089000</v>
      </c>
    </row>
    <row r="28" spans="1:7" ht="15.75" x14ac:dyDescent="0.2">
      <c r="A28" s="13" t="s">
        <v>45</v>
      </c>
      <c r="B28" s="19" t="s">
        <v>46</v>
      </c>
      <c r="C28" s="29">
        <f>C29+C30</f>
        <v>2463000</v>
      </c>
      <c r="D28" s="29">
        <f t="shared" ref="D28:F28" si="6">D29+D30</f>
        <v>2585000</v>
      </c>
      <c r="E28" s="29">
        <f t="shared" si="6"/>
        <v>2610000</v>
      </c>
      <c r="F28" s="29">
        <f t="shared" si="6"/>
        <v>2636000</v>
      </c>
      <c r="G28" s="16">
        <f t="shared" si="1"/>
        <v>122000</v>
      </c>
    </row>
    <row r="29" spans="1:7" ht="94.5" x14ac:dyDescent="0.2">
      <c r="A29" s="22" t="s">
        <v>47</v>
      </c>
      <c r="B29" s="23" t="s">
        <v>48</v>
      </c>
      <c r="C29" s="33">
        <v>2455000</v>
      </c>
      <c r="D29" s="38">
        <v>2585000</v>
      </c>
      <c r="E29" s="38">
        <v>2610000</v>
      </c>
      <c r="F29" s="38">
        <v>2636000</v>
      </c>
      <c r="G29" s="16">
        <f t="shared" si="1"/>
        <v>130000</v>
      </c>
    </row>
    <row r="30" spans="1:7" ht="110.25" x14ac:dyDescent="0.2">
      <c r="A30" s="22" t="s">
        <v>49</v>
      </c>
      <c r="B30" s="23" t="s">
        <v>50</v>
      </c>
      <c r="C30" s="33">
        <v>8000</v>
      </c>
      <c r="D30" s="38">
        <v>0</v>
      </c>
      <c r="E30" s="38">
        <v>0</v>
      </c>
      <c r="F30" s="38">
        <v>0</v>
      </c>
      <c r="G30" s="16">
        <f t="shared" si="1"/>
        <v>-8000</v>
      </c>
    </row>
    <row r="31" spans="1:7" ht="47.25" x14ac:dyDescent="0.2">
      <c r="A31" s="13" t="s">
        <v>51</v>
      </c>
      <c r="B31" s="19" t="s">
        <v>52</v>
      </c>
      <c r="C31" s="29">
        <f t="shared" ref="C31:F31" si="7">SUM(C32:C34)</f>
        <v>14675000</v>
      </c>
      <c r="D31" s="16">
        <f t="shared" si="7"/>
        <v>13359100</v>
      </c>
      <c r="E31" s="16">
        <f t="shared" si="7"/>
        <v>13359100</v>
      </c>
      <c r="F31" s="16">
        <f t="shared" si="7"/>
        <v>13359100</v>
      </c>
      <c r="G31" s="16">
        <f t="shared" si="1"/>
        <v>-1315900</v>
      </c>
    </row>
    <row r="32" spans="1:7" ht="110.25" x14ac:dyDescent="0.2">
      <c r="A32" s="22" t="s">
        <v>53</v>
      </c>
      <c r="B32" s="23" t="s">
        <v>54</v>
      </c>
      <c r="C32" s="33">
        <v>13346000</v>
      </c>
      <c r="D32" s="38">
        <v>12000000</v>
      </c>
      <c r="E32" s="38">
        <v>12000000</v>
      </c>
      <c r="F32" s="38">
        <v>12000000</v>
      </c>
      <c r="G32" s="16">
        <f t="shared" si="1"/>
        <v>-1346000</v>
      </c>
    </row>
    <row r="33" spans="1:7" ht="94.5" x14ac:dyDescent="0.2">
      <c r="A33" s="22" t="s">
        <v>55</v>
      </c>
      <c r="B33" s="23" t="s">
        <v>56</v>
      </c>
      <c r="C33" s="33">
        <v>1109000</v>
      </c>
      <c r="D33" s="38">
        <v>1089100</v>
      </c>
      <c r="E33" s="38">
        <v>1089100</v>
      </c>
      <c r="F33" s="38">
        <v>1089100</v>
      </c>
      <c r="G33" s="16">
        <f t="shared" si="1"/>
        <v>-19900</v>
      </c>
    </row>
    <row r="34" spans="1:7" ht="94.5" x14ac:dyDescent="0.2">
      <c r="A34" s="22" t="s">
        <v>57</v>
      </c>
      <c r="B34" s="23" t="s">
        <v>58</v>
      </c>
      <c r="C34" s="33">
        <v>220000</v>
      </c>
      <c r="D34" s="38">
        <v>270000</v>
      </c>
      <c r="E34" s="38">
        <v>270000</v>
      </c>
      <c r="F34" s="38">
        <v>270000</v>
      </c>
      <c r="G34" s="16">
        <f t="shared" si="1"/>
        <v>50000</v>
      </c>
    </row>
    <row r="35" spans="1:7" ht="31.5" x14ac:dyDescent="0.2">
      <c r="A35" s="13" t="s">
        <v>59</v>
      </c>
      <c r="B35" s="19" t="s">
        <v>60</v>
      </c>
      <c r="C35" s="29">
        <f>C36+C37+C38</f>
        <v>914280</v>
      </c>
      <c r="D35" s="16">
        <f>SUM(D36:D38)</f>
        <v>1182561</v>
      </c>
      <c r="E35" s="16">
        <f>SUM(E36:E38)</f>
        <v>1127904</v>
      </c>
      <c r="F35" s="16">
        <f>SUM(F36:F38)</f>
        <v>1155232</v>
      </c>
      <c r="G35" s="16">
        <f t="shared" si="1"/>
        <v>268281</v>
      </c>
    </row>
    <row r="36" spans="1:7" ht="78.75" x14ac:dyDescent="0.2">
      <c r="A36" s="22" t="s">
        <v>61</v>
      </c>
      <c r="B36" s="23" t="s">
        <v>62</v>
      </c>
      <c r="C36" s="33">
        <v>18840</v>
      </c>
      <c r="D36" s="38">
        <v>23070</v>
      </c>
      <c r="E36" s="38">
        <v>22003</v>
      </c>
      <c r="F36" s="38">
        <v>22536</v>
      </c>
      <c r="G36" s="16">
        <f t="shared" si="1"/>
        <v>4230</v>
      </c>
    </row>
    <row r="37" spans="1:7" ht="63" x14ac:dyDescent="0.2">
      <c r="A37" s="22" t="s">
        <v>63</v>
      </c>
      <c r="B37" s="23" t="s">
        <v>64</v>
      </c>
      <c r="C37" s="33">
        <v>881930</v>
      </c>
      <c r="D37" s="38">
        <v>1145656</v>
      </c>
      <c r="E37" s="38">
        <v>1092705</v>
      </c>
      <c r="F37" s="38">
        <v>1119181</v>
      </c>
      <c r="G37" s="16">
        <f t="shared" si="1"/>
        <v>263726</v>
      </c>
    </row>
    <row r="38" spans="1:7" ht="63" x14ac:dyDescent="0.2">
      <c r="A38" s="22" t="s">
        <v>65</v>
      </c>
      <c r="B38" s="23" t="s">
        <v>66</v>
      </c>
      <c r="C38" s="33">
        <v>13510</v>
      </c>
      <c r="D38" s="38">
        <v>13835</v>
      </c>
      <c r="E38" s="38">
        <v>13196</v>
      </c>
      <c r="F38" s="38">
        <v>13515</v>
      </c>
      <c r="G38" s="16">
        <f t="shared" si="1"/>
        <v>325</v>
      </c>
    </row>
    <row r="39" spans="1:7" ht="31.5" x14ac:dyDescent="0.2">
      <c r="A39" s="13" t="s">
        <v>67</v>
      </c>
      <c r="B39" s="19" t="s">
        <v>68</v>
      </c>
      <c r="C39" s="29">
        <f>C40</f>
        <v>208260.08</v>
      </c>
      <c r="D39" s="16">
        <v>0</v>
      </c>
      <c r="E39" s="16">
        <v>0</v>
      </c>
      <c r="F39" s="16">
        <v>0</v>
      </c>
      <c r="G39" s="16">
        <f t="shared" si="1"/>
        <v>-208260.08</v>
      </c>
    </row>
    <row r="40" spans="1:7" ht="31.5" x14ac:dyDescent="0.2">
      <c r="A40" s="22" t="s">
        <v>69</v>
      </c>
      <c r="B40" s="23" t="s">
        <v>70</v>
      </c>
      <c r="C40" s="33">
        <v>208260.08</v>
      </c>
      <c r="D40" s="38">
        <v>0</v>
      </c>
      <c r="E40" s="38">
        <v>0</v>
      </c>
      <c r="F40" s="38">
        <v>0</v>
      </c>
      <c r="G40" s="16">
        <f t="shared" si="1"/>
        <v>-208260.08</v>
      </c>
    </row>
    <row r="41" spans="1:7" ht="31.5" x14ac:dyDescent="0.2">
      <c r="A41" s="13" t="s">
        <v>71</v>
      </c>
      <c r="B41" s="19" t="s">
        <v>72</v>
      </c>
      <c r="C41" s="29">
        <f>C42+C43+C44</f>
        <v>1050000</v>
      </c>
      <c r="D41" s="29">
        <f t="shared" ref="D41:G41" si="8">D42+D43+D44</f>
        <v>600000</v>
      </c>
      <c r="E41" s="29">
        <f t="shared" si="8"/>
        <v>600000</v>
      </c>
      <c r="F41" s="29">
        <f t="shared" si="8"/>
        <v>600000</v>
      </c>
      <c r="G41" s="16">
        <f t="shared" si="1"/>
        <v>-450000</v>
      </c>
    </row>
    <row r="42" spans="1:7" ht="110.25" x14ac:dyDescent="0.2">
      <c r="A42" s="22" t="s">
        <v>73</v>
      </c>
      <c r="B42" s="23" t="s">
        <v>74</v>
      </c>
      <c r="C42" s="33">
        <v>0</v>
      </c>
      <c r="D42" s="38">
        <v>50000</v>
      </c>
      <c r="E42" s="38">
        <v>50000</v>
      </c>
      <c r="F42" s="38">
        <v>50000</v>
      </c>
      <c r="G42" s="16">
        <f t="shared" si="1"/>
        <v>50000</v>
      </c>
    </row>
    <row r="43" spans="1:7" ht="78.75" x14ac:dyDescent="0.2">
      <c r="A43" s="22" t="s">
        <v>75</v>
      </c>
      <c r="B43" s="23" t="s">
        <v>76</v>
      </c>
      <c r="C43" s="33">
        <v>1050000</v>
      </c>
      <c r="D43" s="38">
        <v>550000</v>
      </c>
      <c r="E43" s="38">
        <v>550000</v>
      </c>
      <c r="F43" s="38">
        <v>550000</v>
      </c>
      <c r="G43" s="16">
        <f t="shared" si="1"/>
        <v>-500000</v>
      </c>
    </row>
    <row r="44" spans="1:7" ht="63" x14ac:dyDescent="0.2">
      <c r="A44" s="22" t="s">
        <v>77</v>
      </c>
      <c r="B44" s="23" t="s">
        <v>78</v>
      </c>
      <c r="C44" s="33">
        <v>0</v>
      </c>
      <c r="D44" s="38">
        <v>0</v>
      </c>
      <c r="E44" s="38">
        <v>0</v>
      </c>
      <c r="F44" s="38">
        <v>0</v>
      </c>
      <c r="G44" s="16">
        <f t="shared" si="1"/>
        <v>0</v>
      </c>
    </row>
    <row r="45" spans="1:7" ht="15.75" x14ac:dyDescent="0.2">
      <c r="A45" s="13" t="s">
        <v>79</v>
      </c>
      <c r="B45" s="19" t="s">
        <v>80</v>
      </c>
      <c r="C45" s="29">
        <f>SUM(C46:C50)</f>
        <v>2500000</v>
      </c>
      <c r="D45" s="16">
        <f>SUM(D46:D50)</f>
        <v>2000000</v>
      </c>
      <c r="E45" s="16">
        <f>SUM(E46:E50)</f>
        <v>2000000</v>
      </c>
      <c r="F45" s="16">
        <f>SUM(F46:F50)</f>
        <v>2000000</v>
      </c>
      <c r="G45" s="16">
        <f t="shared" si="1"/>
        <v>-500000</v>
      </c>
    </row>
    <row r="46" spans="1:7" ht="47.25" x14ac:dyDescent="0.2">
      <c r="A46" s="22" t="s">
        <v>162</v>
      </c>
      <c r="B46" s="23" t="s">
        <v>163</v>
      </c>
      <c r="C46" s="33">
        <v>1100000</v>
      </c>
      <c r="D46" s="26">
        <v>1500000</v>
      </c>
      <c r="E46" s="26">
        <v>1500000</v>
      </c>
      <c r="F46" s="26">
        <v>1500000</v>
      </c>
      <c r="G46" s="16">
        <f t="shared" si="1"/>
        <v>400000</v>
      </c>
    </row>
    <row r="47" spans="1:7" ht="157.5" x14ac:dyDescent="0.2">
      <c r="A47" s="22" t="s">
        <v>164</v>
      </c>
      <c r="B47" s="23" t="s">
        <v>165</v>
      </c>
      <c r="C47" s="34">
        <v>0</v>
      </c>
      <c r="D47" s="26">
        <v>0</v>
      </c>
      <c r="E47" s="26">
        <v>0</v>
      </c>
      <c r="F47" s="26">
        <v>0</v>
      </c>
      <c r="G47" s="16">
        <f t="shared" si="1"/>
        <v>0</v>
      </c>
    </row>
    <row r="48" spans="1:7" ht="141.75" x14ac:dyDescent="0.2">
      <c r="A48" s="22" t="s">
        <v>166</v>
      </c>
      <c r="B48" s="23" t="s">
        <v>167</v>
      </c>
      <c r="C48" s="34">
        <v>0</v>
      </c>
      <c r="D48" s="26">
        <v>100000</v>
      </c>
      <c r="E48" s="26">
        <v>100000</v>
      </c>
      <c r="F48" s="26">
        <v>100000</v>
      </c>
      <c r="G48" s="16">
        <f t="shared" si="1"/>
        <v>100000</v>
      </c>
    </row>
    <row r="49" spans="1:7" ht="37.5" customHeight="1" x14ac:dyDescent="0.2">
      <c r="A49" s="22" t="s">
        <v>168</v>
      </c>
      <c r="B49" s="23" t="s">
        <v>169</v>
      </c>
      <c r="C49" s="34">
        <v>500000</v>
      </c>
      <c r="D49" s="26">
        <v>400000</v>
      </c>
      <c r="E49" s="26">
        <v>400000</v>
      </c>
      <c r="F49" s="26">
        <v>400000</v>
      </c>
      <c r="G49" s="16">
        <f t="shared" si="1"/>
        <v>-100000</v>
      </c>
    </row>
    <row r="50" spans="1:7" ht="37.5" customHeight="1" x14ac:dyDescent="0.2">
      <c r="A50" s="22" t="s">
        <v>170</v>
      </c>
      <c r="B50" s="23" t="s">
        <v>171</v>
      </c>
      <c r="C50" s="34">
        <v>900000</v>
      </c>
      <c r="D50" s="26">
        <v>0</v>
      </c>
      <c r="E50" s="26">
        <v>0</v>
      </c>
      <c r="F50" s="26">
        <v>0</v>
      </c>
      <c r="G50" s="16">
        <f t="shared" si="1"/>
        <v>-900000</v>
      </c>
    </row>
    <row r="51" spans="1:7" ht="21" customHeight="1" x14ac:dyDescent="0.2">
      <c r="A51" s="13" t="s">
        <v>81</v>
      </c>
      <c r="B51" s="19" t="s">
        <v>82</v>
      </c>
      <c r="C51" s="35">
        <f t="shared" ref="C51:F51" si="9">C52</f>
        <v>0</v>
      </c>
      <c r="D51" s="16">
        <f t="shared" si="9"/>
        <v>0</v>
      </c>
      <c r="E51" s="16">
        <f t="shared" si="9"/>
        <v>0</v>
      </c>
      <c r="F51" s="16">
        <f t="shared" si="9"/>
        <v>0</v>
      </c>
      <c r="G51" s="16">
        <f t="shared" si="1"/>
        <v>0</v>
      </c>
    </row>
    <row r="52" spans="1:7" ht="36" customHeight="1" x14ac:dyDescent="0.2">
      <c r="A52" s="24" t="s">
        <v>83</v>
      </c>
      <c r="B52" s="25" t="s">
        <v>84</v>
      </c>
      <c r="C52" s="36">
        <v>0</v>
      </c>
      <c r="D52" s="38">
        <v>0</v>
      </c>
      <c r="E52" s="38">
        <v>0</v>
      </c>
      <c r="F52" s="38">
        <v>0</v>
      </c>
      <c r="G52" s="16">
        <f t="shared" si="1"/>
        <v>0</v>
      </c>
    </row>
    <row r="53" spans="1:7" ht="15.75" x14ac:dyDescent="0.2">
      <c r="A53" s="13" t="s">
        <v>85</v>
      </c>
      <c r="B53" s="27" t="s">
        <v>86</v>
      </c>
      <c r="C53" s="30">
        <f>C54+C84+C87+C89</f>
        <v>1598325896.9800003</v>
      </c>
      <c r="D53" s="30">
        <f t="shared" ref="D53:F53" si="10">D54+D84+D87+D89</f>
        <v>1497446604.8499999</v>
      </c>
      <c r="E53" s="30">
        <f t="shared" si="10"/>
        <v>1312824648.3800001</v>
      </c>
      <c r="F53" s="30">
        <f t="shared" si="10"/>
        <v>1329665187.97</v>
      </c>
      <c r="G53" s="16">
        <f t="shared" si="1"/>
        <v>-100879292.13000035</v>
      </c>
    </row>
    <row r="54" spans="1:7" ht="35.25" customHeight="1" x14ac:dyDescent="0.2">
      <c r="A54" s="13" t="s">
        <v>87</v>
      </c>
      <c r="B54" s="19" t="s">
        <v>88</v>
      </c>
      <c r="C54" s="30">
        <f>C55+C60+C74+C80</f>
        <v>1593831323.45</v>
      </c>
      <c r="D54" s="30">
        <f t="shared" ref="D54:F54" si="11">D55+D60+D74+D80</f>
        <v>1497446604.8499999</v>
      </c>
      <c r="E54" s="30">
        <f t="shared" si="11"/>
        <v>1312824648.3800001</v>
      </c>
      <c r="F54" s="30">
        <f t="shared" si="11"/>
        <v>1329665187.97</v>
      </c>
      <c r="G54" s="16">
        <f t="shared" si="1"/>
        <v>-96384718.600000143</v>
      </c>
    </row>
    <row r="55" spans="1:7" ht="15.75" x14ac:dyDescent="0.2">
      <c r="A55" s="13" t="s">
        <v>89</v>
      </c>
      <c r="B55" s="19" t="s">
        <v>90</v>
      </c>
      <c r="C55" s="31">
        <f>C56+C57+C59</f>
        <v>239821380</v>
      </c>
      <c r="D55" s="31">
        <f t="shared" ref="D55:F55" si="12">D56+D57+D59</f>
        <v>247762700</v>
      </c>
      <c r="E55" s="31">
        <f t="shared" si="12"/>
        <v>211386800</v>
      </c>
      <c r="F55" s="31">
        <f t="shared" si="12"/>
        <v>233735000</v>
      </c>
      <c r="G55" s="16">
        <f t="shared" si="1"/>
        <v>7941320</v>
      </c>
    </row>
    <row r="56" spans="1:7" ht="47.25" x14ac:dyDescent="0.2">
      <c r="A56" s="22" t="s">
        <v>91</v>
      </c>
      <c r="B56" s="23" t="s">
        <v>92</v>
      </c>
      <c r="C56" s="33">
        <v>214614700</v>
      </c>
      <c r="D56" s="38">
        <v>247762700</v>
      </c>
      <c r="E56" s="38">
        <v>211386800</v>
      </c>
      <c r="F56" s="38">
        <v>233735000</v>
      </c>
      <c r="G56" s="16">
        <f t="shared" si="1"/>
        <v>33148000</v>
      </c>
    </row>
    <row r="57" spans="1:7" ht="47.25" x14ac:dyDescent="0.2">
      <c r="A57" s="22" t="s">
        <v>93</v>
      </c>
      <c r="B57" s="23" t="s">
        <v>94</v>
      </c>
      <c r="C57" s="33">
        <v>0</v>
      </c>
      <c r="D57" s="38">
        <v>0</v>
      </c>
      <c r="E57" s="38">
        <v>0</v>
      </c>
      <c r="F57" s="38">
        <v>0</v>
      </c>
      <c r="G57" s="16">
        <f t="shared" si="1"/>
        <v>0</v>
      </c>
    </row>
    <row r="58" spans="1:7" ht="47.25" hidden="1" x14ac:dyDescent="0.2">
      <c r="A58" s="22" t="s">
        <v>95</v>
      </c>
      <c r="B58" s="23" t="s">
        <v>96</v>
      </c>
      <c r="C58" s="33">
        <v>0</v>
      </c>
      <c r="D58" s="38">
        <v>0</v>
      </c>
      <c r="E58" s="38">
        <v>0</v>
      </c>
      <c r="F58" s="38">
        <v>0</v>
      </c>
      <c r="G58" s="16">
        <f t="shared" si="1"/>
        <v>0</v>
      </c>
    </row>
    <row r="59" spans="1:7" ht="15.75" x14ac:dyDescent="0.2">
      <c r="A59" s="22" t="s">
        <v>97</v>
      </c>
      <c r="B59" s="23" t="s">
        <v>98</v>
      </c>
      <c r="C59" s="33">
        <v>25206680</v>
      </c>
      <c r="D59" s="38">
        <v>0</v>
      </c>
      <c r="E59" s="38">
        <v>0</v>
      </c>
      <c r="F59" s="38">
        <v>0</v>
      </c>
      <c r="G59" s="16">
        <f t="shared" si="1"/>
        <v>-25206680</v>
      </c>
    </row>
    <row r="60" spans="1:7" ht="31.5" x14ac:dyDescent="0.2">
      <c r="A60" s="13" t="s">
        <v>99</v>
      </c>
      <c r="B60" s="19" t="s">
        <v>100</v>
      </c>
      <c r="C60" s="29">
        <f>SUM(C61:C73)</f>
        <v>525605885.49000001</v>
      </c>
      <c r="D60" s="29">
        <f t="shared" ref="D60:F60" si="13">SUM(D61:D73)</f>
        <v>417610106.85000002</v>
      </c>
      <c r="E60" s="29">
        <f t="shared" si="13"/>
        <v>283779210.38</v>
      </c>
      <c r="F60" s="29">
        <f t="shared" si="13"/>
        <v>311697889.97000003</v>
      </c>
      <c r="G60" s="16">
        <f t="shared" si="1"/>
        <v>-107995778.63999999</v>
      </c>
    </row>
    <row r="61" spans="1:7" ht="47.25" x14ac:dyDescent="0.2">
      <c r="A61" s="22" t="s">
        <v>101</v>
      </c>
      <c r="B61" s="23" t="s">
        <v>102</v>
      </c>
      <c r="C61" s="33">
        <v>0</v>
      </c>
      <c r="D61" s="38">
        <v>136237573.68000001</v>
      </c>
      <c r="E61" s="38">
        <v>29900183.039999999</v>
      </c>
      <c r="F61" s="38">
        <v>10435035.26</v>
      </c>
      <c r="G61" s="16">
        <f t="shared" si="1"/>
        <v>136237573.68000001</v>
      </c>
    </row>
    <row r="62" spans="1:7" ht="141.75" x14ac:dyDescent="0.2">
      <c r="A62" s="22" t="s">
        <v>103</v>
      </c>
      <c r="B62" s="23" t="s">
        <v>104</v>
      </c>
      <c r="C62" s="33">
        <v>157007916.94</v>
      </c>
      <c r="D62" s="38">
        <v>20296976.120000001</v>
      </c>
      <c r="E62" s="38">
        <v>0</v>
      </c>
      <c r="F62" s="38">
        <v>0</v>
      </c>
      <c r="G62" s="16">
        <f t="shared" si="1"/>
        <v>-136710940.81999999</v>
      </c>
    </row>
    <row r="63" spans="1:7" ht="110.25" x14ac:dyDescent="0.2">
      <c r="A63" s="22" t="s">
        <v>105</v>
      </c>
      <c r="B63" s="23" t="s">
        <v>106</v>
      </c>
      <c r="C63" s="33">
        <v>5893858.7599999998</v>
      </c>
      <c r="D63" s="38">
        <v>854609.52</v>
      </c>
      <c r="E63" s="38">
        <v>0</v>
      </c>
      <c r="F63" s="38">
        <v>0</v>
      </c>
      <c r="G63" s="16">
        <f t="shared" si="1"/>
        <v>-5039249.24</v>
      </c>
    </row>
    <row r="64" spans="1:7" ht="78.75" x14ac:dyDescent="0.2">
      <c r="A64" s="22" t="s">
        <v>107</v>
      </c>
      <c r="B64" s="23" t="s">
        <v>108</v>
      </c>
      <c r="C64" s="33">
        <v>1703508.77</v>
      </c>
      <c r="D64" s="38">
        <v>0</v>
      </c>
      <c r="E64" s="38">
        <v>0</v>
      </c>
      <c r="F64" s="38">
        <v>0</v>
      </c>
      <c r="G64" s="16">
        <f t="shared" si="1"/>
        <v>-1703508.77</v>
      </c>
    </row>
    <row r="65" spans="1:7" ht="78.75" x14ac:dyDescent="0.2">
      <c r="A65" s="22" t="s">
        <v>109</v>
      </c>
      <c r="B65" s="23" t="s">
        <v>110</v>
      </c>
      <c r="C65" s="33">
        <v>16258000</v>
      </c>
      <c r="D65" s="38">
        <v>14938500</v>
      </c>
      <c r="E65" s="38">
        <v>14937800</v>
      </c>
      <c r="F65" s="38">
        <v>13471900</v>
      </c>
      <c r="G65" s="16">
        <f t="shared" si="1"/>
        <v>-1319500</v>
      </c>
    </row>
    <row r="66" spans="1:7" ht="63" x14ac:dyDescent="0.2">
      <c r="A66" s="22" t="s">
        <v>111</v>
      </c>
      <c r="B66" s="23" t="s">
        <v>112</v>
      </c>
      <c r="C66" s="33">
        <v>2145382.54</v>
      </c>
      <c r="D66" s="38">
        <v>0</v>
      </c>
      <c r="E66" s="38">
        <v>0</v>
      </c>
      <c r="F66" s="38">
        <v>0</v>
      </c>
      <c r="G66" s="16">
        <f t="shared" si="1"/>
        <v>-2145382.54</v>
      </c>
    </row>
    <row r="67" spans="1:7" ht="31.5" x14ac:dyDescent="0.2">
      <c r="A67" s="20" t="s">
        <v>113</v>
      </c>
      <c r="B67" s="23" t="s">
        <v>114</v>
      </c>
      <c r="C67" s="33">
        <v>0</v>
      </c>
      <c r="D67" s="38">
        <v>0</v>
      </c>
      <c r="E67" s="38">
        <v>0</v>
      </c>
      <c r="F67" s="38">
        <v>0</v>
      </c>
      <c r="G67" s="16">
        <f t="shared" si="1"/>
        <v>0</v>
      </c>
    </row>
    <row r="68" spans="1:7" ht="31.5" x14ac:dyDescent="0.2">
      <c r="A68" s="22" t="s">
        <v>172</v>
      </c>
      <c r="B68" s="23" t="s">
        <v>173</v>
      </c>
      <c r="C68" s="33">
        <v>355085.12</v>
      </c>
      <c r="D68" s="38">
        <v>0</v>
      </c>
      <c r="E68" s="38">
        <v>0</v>
      </c>
      <c r="F68" s="38">
        <v>0</v>
      </c>
      <c r="G68" s="16">
        <f t="shared" si="1"/>
        <v>-355085.12</v>
      </c>
    </row>
    <row r="69" spans="1:7" ht="51.6" hidden="1" customHeight="1" x14ac:dyDescent="0.2">
      <c r="A69" s="22" t="s">
        <v>117</v>
      </c>
      <c r="B69" s="23" t="s">
        <v>118</v>
      </c>
      <c r="C69" s="33">
        <v>0</v>
      </c>
      <c r="D69" s="38">
        <v>0</v>
      </c>
      <c r="E69" s="38">
        <v>0</v>
      </c>
      <c r="F69" s="38">
        <v>0</v>
      </c>
      <c r="G69" s="16">
        <f t="shared" si="1"/>
        <v>0</v>
      </c>
    </row>
    <row r="70" spans="1:7" ht="51.6" customHeight="1" x14ac:dyDescent="0.2">
      <c r="A70" s="20" t="s">
        <v>115</v>
      </c>
      <c r="B70" s="23" t="s">
        <v>116</v>
      </c>
      <c r="C70" s="33">
        <v>345204.74</v>
      </c>
      <c r="D70" s="38">
        <v>0</v>
      </c>
      <c r="E70" s="38">
        <v>0</v>
      </c>
      <c r="F70" s="38">
        <v>0</v>
      </c>
      <c r="G70" s="16">
        <f t="shared" si="1"/>
        <v>-345204.74</v>
      </c>
    </row>
    <row r="71" spans="1:7" ht="47.25" x14ac:dyDescent="0.2">
      <c r="A71" s="22" t="s">
        <v>174</v>
      </c>
      <c r="B71" s="23" t="s">
        <v>175</v>
      </c>
      <c r="C71" s="33">
        <v>49571458.340000004</v>
      </c>
      <c r="D71" s="38"/>
      <c r="E71" s="38"/>
      <c r="F71" s="38"/>
      <c r="G71" s="16">
        <f t="shared" si="1"/>
        <v>-49571458.340000004</v>
      </c>
    </row>
    <row r="72" spans="1:7" ht="78.75" x14ac:dyDescent="0.2">
      <c r="A72" s="22" t="s">
        <v>119</v>
      </c>
      <c r="B72" s="23" t="s">
        <v>120</v>
      </c>
      <c r="C72" s="33">
        <v>0</v>
      </c>
      <c r="D72" s="38">
        <v>45290526.32</v>
      </c>
      <c r="E72" s="38">
        <v>39680263.159999996</v>
      </c>
      <c r="F72" s="38">
        <v>88257410.530000001</v>
      </c>
      <c r="G72" s="16">
        <f t="shared" si="1"/>
        <v>45290526.32</v>
      </c>
    </row>
    <row r="73" spans="1:7" s="28" customFormat="1" ht="15.75" x14ac:dyDescent="0.2">
      <c r="A73" s="22" t="s">
        <v>121</v>
      </c>
      <c r="B73" s="21" t="s">
        <v>122</v>
      </c>
      <c r="C73" s="33">
        <v>292325470.27999997</v>
      </c>
      <c r="D73" s="26">
        <v>199991921.21000001</v>
      </c>
      <c r="E73" s="26">
        <v>199260964.18000001</v>
      </c>
      <c r="F73" s="26">
        <v>199533544.18000001</v>
      </c>
      <c r="G73" s="16">
        <f t="shared" ref="G73:G90" si="14">D73-C73</f>
        <v>-92333549.069999963</v>
      </c>
    </row>
    <row r="74" spans="1:7" ht="31.5" x14ac:dyDescent="0.2">
      <c r="A74" s="13" t="s">
        <v>123</v>
      </c>
      <c r="B74" s="53" t="s">
        <v>124</v>
      </c>
      <c r="C74" s="37">
        <f>SUM(C75:C79)</f>
        <v>758548340.96000004</v>
      </c>
      <c r="D74" s="37">
        <f t="shared" ref="D74:F74" si="15">SUM(D75:D79)</f>
        <v>784258032</v>
      </c>
      <c r="E74" s="37">
        <f t="shared" si="15"/>
        <v>784243038</v>
      </c>
      <c r="F74" s="37">
        <f t="shared" si="15"/>
        <v>784232298</v>
      </c>
      <c r="G74" s="16">
        <f t="shared" si="14"/>
        <v>25709691.039999962</v>
      </c>
    </row>
    <row r="75" spans="1:7" ht="31.5" x14ac:dyDescent="0.2">
      <c r="A75" s="22" t="s">
        <v>125</v>
      </c>
      <c r="B75" s="23" t="s">
        <v>126</v>
      </c>
      <c r="C75" s="33">
        <v>58469090.960000001</v>
      </c>
      <c r="D75" s="38">
        <v>60660400</v>
      </c>
      <c r="E75" s="38">
        <v>60647800</v>
      </c>
      <c r="F75" s="38">
        <v>60637060</v>
      </c>
      <c r="G75" s="16">
        <f t="shared" si="14"/>
        <v>2191309.0399999991</v>
      </c>
    </row>
    <row r="76" spans="1:7" ht="94.5" x14ac:dyDescent="0.2">
      <c r="A76" s="22" t="s">
        <v>127</v>
      </c>
      <c r="B76" s="23" t="s">
        <v>128</v>
      </c>
      <c r="C76" s="33">
        <v>13093300</v>
      </c>
      <c r="D76" s="38">
        <v>13574000</v>
      </c>
      <c r="E76" s="38">
        <v>13574000</v>
      </c>
      <c r="F76" s="38">
        <v>13574000</v>
      </c>
      <c r="G76" s="16">
        <f t="shared" si="14"/>
        <v>480700</v>
      </c>
    </row>
    <row r="77" spans="1:7" ht="78.75" hidden="1" x14ac:dyDescent="0.2">
      <c r="A77" s="22" t="s">
        <v>129</v>
      </c>
      <c r="B77" s="23" t="s">
        <v>130</v>
      </c>
      <c r="C77" s="33">
        <v>475250</v>
      </c>
      <c r="D77" s="38">
        <v>21132</v>
      </c>
      <c r="E77" s="38">
        <v>18738</v>
      </c>
      <c r="F77" s="38">
        <v>18738</v>
      </c>
      <c r="G77" s="16">
        <f t="shared" si="14"/>
        <v>-454118</v>
      </c>
    </row>
    <row r="78" spans="1:7" ht="78.75" x14ac:dyDescent="0.2">
      <c r="A78" s="22" t="s">
        <v>131</v>
      </c>
      <c r="B78" s="23" t="s">
        <v>132</v>
      </c>
      <c r="C78" s="33">
        <v>0</v>
      </c>
      <c r="D78" s="38">
        <v>0</v>
      </c>
      <c r="E78" s="38">
        <v>0</v>
      </c>
      <c r="F78" s="38">
        <v>0</v>
      </c>
      <c r="G78" s="16">
        <f t="shared" si="14"/>
        <v>0</v>
      </c>
    </row>
    <row r="79" spans="1:7" ht="31.5" x14ac:dyDescent="0.2">
      <c r="A79" s="22" t="s">
        <v>133</v>
      </c>
      <c r="B79" s="23" t="s">
        <v>134</v>
      </c>
      <c r="C79" s="33">
        <v>686510700</v>
      </c>
      <c r="D79" s="38">
        <v>710002500</v>
      </c>
      <c r="E79" s="38">
        <v>710002500</v>
      </c>
      <c r="F79" s="38">
        <v>710002500</v>
      </c>
      <c r="G79" s="16">
        <f t="shared" si="14"/>
        <v>23491800</v>
      </c>
    </row>
    <row r="80" spans="1:7" ht="15.75" x14ac:dyDescent="0.2">
      <c r="A80" s="13" t="s">
        <v>135</v>
      </c>
      <c r="B80" s="19" t="s">
        <v>136</v>
      </c>
      <c r="C80" s="29">
        <f>SUM(C81:C83)</f>
        <v>69855717</v>
      </c>
      <c r="D80" s="29">
        <f t="shared" ref="D80:F80" si="16">SUM(D81:D83)</f>
        <v>47815766</v>
      </c>
      <c r="E80" s="29">
        <f t="shared" si="16"/>
        <v>33415600</v>
      </c>
      <c r="F80" s="29">
        <f t="shared" si="16"/>
        <v>0</v>
      </c>
      <c r="G80" s="16">
        <f t="shared" si="14"/>
        <v>-22039951</v>
      </c>
    </row>
    <row r="81" spans="1:7" ht="78.75" x14ac:dyDescent="0.2">
      <c r="A81" s="22" t="s">
        <v>137</v>
      </c>
      <c r="B81" s="23" t="s">
        <v>138</v>
      </c>
      <c r="C81" s="33">
        <v>12910704</v>
      </c>
      <c r="D81" s="38">
        <v>15019666</v>
      </c>
      <c r="E81" s="38">
        <v>0</v>
      </c>
      <c r="F81" s="38">
        <v>0</v>
      </c>
      <c r="G81" s="16">
        <f t="shared" si="14"/>
        <v>2108962</v>
      </c>
    </row>
    <row r="82" spans="1:7" ht="78.75" x14ac:dyDescent="0.2">
      <c r="A82" s="22" t="s">
        <v>139</v>
      </c>
      <c r="B82" s="23" t="s">
        <v>140</v>
      </c>
      <c r="C82" s="33">
        <v>32796100</v>
      </c>
      <c r="D82" s="38">
        <v>32796100</v>
      </c>
      <c r="E82" s="38">
        <v>33415600</v>
      </c>
      <c r="F82" s="38">
        <v>0</v>
      </c>
      <c r="G82" s="16">
        <f t="shared" si="14"/>
        <v>0</v>
      </c>
    </row>
    <row r="83" spans="1:7" ht="31.5" x14ac:dyDescent="0.2">
      <c r="A83" s="22" t="s">
        <v>141</v>
      </c>
      <c r="B83" s="23" t="s">
        <v>142</v>
      </c>
      <c r="C83" s="33">
        <v>24148913</v>
      </c>
      <c r="D83" s="38">
        <v>0</v>
      </c>
      <c r="E83" s="38">
        <v>0</v>
      </c>
      <c r="F83" s="38">
        <v>0</v>
      </c>
      <c r="G83" s="16">
        <f t="shared" si="14"/>
        <v>-24148913</v>
      </c>
    </row>
    <row r="84" spans="1:7" ht="15.75" x14ac:dyDescent="0.2">
      <c r="A84" s="13" t="s">
        <v>143</v>
      </c>
      <c r="B84" s="19" t="s">
        <v>144</v>
      </c>
      <c r="C84" s="29">
        <f>C85+C86</f>
        <v>4291495</v>
      </c>
      <c r="D84" s="29">
        <f t="shared" ref="D84:F84" si="17">D85+D86</f>
        <v>0</v>
      </c>
      <c r="E84" s="29">
        <f t="shared" si="17"/>
        <v>0</v>
      </c>
      <c r="F84" s="29">
        <f t="shared" si="17"/>
        <v>0</v>
      </c>
      <c r="G84" s="16">
        <f t="shared" si="14"/>
        <v>-4291495</v>
      </c>
    </row>
    <row r="85" spans="1:7" ht="94.5" x14ac:dyDescent="0.2">
      <c r="A85" s="22" t="s">
        <v>145</v>
      </c>
      <c r="B85" s="23" t="s">
        <v>146</v>
      </c>
      <c r="C85" s="33">
        <v>16000</v>
      </c>
      <c r="D85" s="38">
        <v>0</v>
      </c>
      <c r="E85" s="38">
        <v>0</v>
      </c>
      <c r="F85" s="38">
        <v>0</v>
      </c>
      <c r="G85" s="16">
        <f t="shared" si="14"/>
        <v>-16000</v>
      </c>
    </row>
    <row r="86" spans="1:7" ht="31.5" x14ac:dyDescent="0.2">
      <c r="A86" s="22" t="s">
        <v>147</v>
      </c>
      <c r="B86" s="23" t="s">
        <v>148</v>
      </c>
      <c r="C86" s="33">
        <v>4275495</v>
      </c>
      <c r="D86" s="38">
        <v>0</v>
      </c>
      <c r="E86" s="38">
        <v>0</v>
      </c>
      <c r="F86" s="38">
        <v>0</v>
      </c>
      <c r="G86" s="16">
        <f t="shared" si="14"/>
        <v>-4275495</v>
      </c>
    </row>
    <row r="87" spans="1:7" ht="94.5" x14ac:dyDescent="0.2">
      <c r="A87" s="22" t="s">
        <v>149</v>
      </c>
      <c r="B87" s="19" t="s">
        <v>150</v>
      </c>
      <c r="C87" s="29">
        <f>C88</f>
        <v>203078.65</v>
      </c>
      <c r="D87" s="29">
        <f t="shared" ref="D87:F87" si="18">D88</f>
        <v>0</v>
      </c>
      <c r="E87" s="29">
        <f t="shared" si="18"/>
        <v>0</v>
      </c>
      <c r="F87" s="29">
        <f t="shared" si="18"/>
        <v>0</v>
      </c>
      <c r="G87" s="16">
        <f t="shared" si="14"/>
        <v>-203078.65</v>
      </c>
    </row>
    <row r="88" spans="1:7" ht="111.6" customHeight="1" x14ac:dyDescent="0.2">
      <c r="A88" s="22" t="s">
        <v>151</v>
      </c>
      <c r="B88" s="23" t="s">
        <v>152</v>
      </c>
      <c r="C88" s="33">
        <v>203078.65</v>
      </c>
      <c r="D88" s="38">
        <v>0</v>
      </c>
      <c r="E88" s="38">
        <v>0</v>
      </c>
      <c r="F88" s="38">
        <v>0</v>
      </c>
      <c r="G88" s="16">
        <f t="shared" si="14"/>
        <v>-203078.65</v>
      </c>
    </row>
    <row r="89" spans="1:7" ht="63" x14ac:dyDescent="0.2">
      <c r="A89" s="13" t="s">
        <v>153</v>
      </c>
      <c r="B89" s="19" t="s">
        <v>154</v>
      </c>
      <c r="C89" s="29">
        <v>-0.12</v>
      </c>
      <c r="D89" s="16">
        <v>0</v>
      </c>
      <c r="E89" s="16">
        <v>0</v>
      </c>
      <c r="F89" s="16">
        <v>0</v>
      </c>
      <c r="G89" s="16">
        <f t="shared" si="14"/>
        <v>0.12</v>
      </c>
    </row>
    <row r="90" spans="1:7" ht="63" x14ac:dyDescent="0.2">
      <c r="A90" s="22" t="s">
        <v>155</v>
      </c>
      <c r="B90" s="23" t="s">
        <v>156</v>
      </c>
      <c r="C90" s="33">
        <v>-0.12</v>
      </c>
      <c r="D90" s="38">
        <v>0</v>
      </c>
      <c r="E90" s="38">
        <v>0</v>
      </c>
      <c r="F90" s="38">
        <v>0</v>
      </c>
      <c r="G90" s="16">
        <f t="shared" si="14"/>
        <v>0.12</v>
      </c>
    </row>
    <row r="91" spans="1:7" ht="15.75" x14ac:dyDescent="0.2">
      <c r="A91" s="51"/>
      <c r="B91" s="52"/>
      <c r="C91" s="32"/>
      <c r="D91" s="38"/>
      <c r="E91" s="38"/>
      <c r="F91" s="38"/>
      <c r="G91" s="16"/>
    </row>
  </sheetData>
  <mergeCells count="9">
    <mergeCell ref="A91:B91"/>
    <mergeCell ref="D6:F6"/>
    <mergeCell ref="G6:G7"/>
    <mergeCell ref="A1:G1"/>
    <mergeCell ref="A2:G2"/>
    <mergeCell ref="A4:B4"/>
    <mergeCell ref="A5:B5"/>
    <mergeCell ref="A6:B7"/>
    <mergeCell ref="C6:C7"/>
  </mergeCells>
  <pageMargins left="0.39370080000000002" right="0.39370080000000002" top="0.39370080000000002" bottom="0.58740159999999997" header="0.3" footer="0.3"/>
  <pageSetup paperSize="9" scale="60" fitToHeight="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Шахова</dc:creator>
  <cp:lastModifiedBy>ШаховаВН</cp:lastModifiedBy>
  <dcterms:created xsi:type="dcterms:W3CDTF">2021-11-13T10:00:49Z</dcterms:created>
  <dcterms:modified xsi:type="dcterms:W3CDTF">2022-11-11T09:47:35Z</dcterms:modified>
</cp:coreProperties>
</file>