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04" windowWidth="14803" windowHeight="8018"/>
  </bookViews>
  <sheets>
    <sheet name="Table1" sheetId="1" r:id="rId1"/>
  </sheets>
  <definedNames>
    <definedName name="_xlnm._FilterDatabase" localSheetId="0" hidden="1">Table1!$A$1:$I$100</definedName>
  </definedNames>
  <calcPr calcId="145621"/>
</workbook>
</file>

<file path=xl/calcChain.xml><?xml version="1.0" encoding="utf-8"?>
<calcChain xmlns="http://schemas.openxmlformats.org/spreadsheetml/2006/main">
  <c r="F62" i="1" l="1"/>
  <c r="F99" i="1"/>
  <c r="F97" i="1"/>
  <c r="E69" i="1" l="1"/>
  <c r="F69" i="1"/>
  <c r="E23" i="1"/>
  <c r="G46" i="1" l="1"/>
  <c r="H46" i="1"/>
  <c r="I46" i="1"/>
  <c r="E46" i="1"/>
  <c r="F46" i="1"/>
  <c r="D46" i="1"/>
  <c r="E18" i="1" l="1"/>
  <c r="E17" i="1" s="1"/>
  <c r="F18" i="1"/>
  <c r="F17" i="1" s="1"/>
  <c r="G18" i="1"/>
  <c r="G17" i="1" s="1"/>
  <c r="H18" i="1"/>
  <c r="H17" i="1" s="1"/>
  <c r="I18" i="1"/>
  <c r="E12" i="1" l="1"/>
  <c r="F12" i="1"/>
  <c r="G12" i="1"/>
  <c r="H12" i="1"/>
  <c r="I12" i="1"/>
  <c r="D12" i="1"/>
  <c r="E11" i="1" l="1"/>
  <c r="G11" i="1"/>
  <c r="F98" i="1"/>
  <c r="E98" i="1"/>
  <c r="H89" i="1" l="1"/>
  <c r="I89" i="1"/>
  <c r="G89" i="1"/>
  <c r="F23" i="1" l="1"/>
  <c r="I17" i="1"/>
  <c r="H11" i="1"/>
  <c r="I11" i="1"/>
  <c r="H42" i="1"/>
  <c r="I42" i="1"/>
  <c r="G42" i="1"/>
  <c r="H36" i="1"/>
  <c r="I36" i="1"/>
  <c r="G36" i="1"/>
  <c r="H32" i="1"/>
  <c r="I32" i="1"/>
  <c r="G32" i="1"/>
  <c r="H23" i="1"/>
  <c r="I23" i="1"/>
  <c r="G23" i="1"/>
  <c r="E32" i="1" l="1"/>
  <c r="F32" i="1"/>
  <c r="D32" i="1"/>
  <c r="E82" i="1"/>
  <c r="F82" i="1"/>
  <c r="G82" i="1"/>
  <c r="H82" i="1"/>
  <c r="I82" i="1"/>
  <c r="G69" i="1"/>
  <c r="H69" i="1"/>
  <c r="I69" i="1"/>
  <c r="E64" i="1"/>
  <c r="F64" i="1"/>
  <c r="G64" i="1"/>
  <c r="H64" i="1"/>
  <c r="I64" i="1"/>
  <c r="D69" i="1"/>
  <c r="D82" i="1"/>
  <c r="F89" i="1"/>
  <c r="F93" i="1"/>
  <c r="F96" i="1"/>
  <c r="F63" i="1" l="1"/>
  <c r="H63" i="1"/>
  <c r="H62" i="1" s="1"/>
  <c r="G63" i="1"/>
  <c r="G62" i="1" s="1"/>
  <c r="I63" i="1"/>
  <c r="I62" i="1" s="1"/>
  <c r="F60" i="1" l="1"/>
  <c r="E89" i="1"/>
  <c r="E63" i="1" s="1"/>
  <c r="E93" i="1"/>
  <c r="E96" i="1"/>
  <c r="D96" i="1"/>
  <c r="D98" i="1"/>
  <c r="D93" i="1"/>
  <c r="D89" i="1"/>
  <c r="D64" i="1"/>
  <c r="D63" i="1" l="1"/>
  <c r="D62" i="1" s="1"/>
  <c r="E62" i="1"/>
  <c r="E60" i="1" l="1"/>
  <c r="G60" i="1"/>
  <c r="H60" i="1"/>
  <c r="I60" i="1"/>
  <c r="F11" i="1"/>
  <c r="E29" i="1"/>
  <c r="F29" i="1"/>
  <c r="E36" i="1"/>
  <c r="F36" i="1"/>
  <c r="E40" i="1"/>
  <c r="F40" i="1"/>
  <c r="E42" i="1"/>
  <c r="F42" i="1"/>
  <c r="D29" i="1"/>
  <c r="D60" i="1"/>
  <c r="D42" i="1"/>
  <c r="D40" i="1"/>
  <c r="D36" i="1"/>
  <c r="D23" i="1"/>
  <c r="D18" i="1"/>
  <c r="D17" i="1" s="1"/>
  <c r="D11" i="1"/>
  <c r="I10" i="1" l="1"/>
  <c r="I9" i="1" s="1"/>
  <c r="I4" i="1" s="1"/>
  <c r="H10" i="1"/>
  <c r="H9" i="1" s="1"/>
  <c r="H4" i="1" s="1"/>
  <c r="G10" i="1"/>
  <c r="G9" i="1" s="1"/>
  <c r="G4" i="1" s="1"/>
  <c r="F10" i="1"/>
  <c r="F9" i="1" s="1"/>
  <c r="F4" i="1" s="1"/>
  <c r="D10" i="1"/>
  <c r="D9" i="1" s="1"/>
  <c r="E10" i="1" l="1"/>
  <c r="E9" i="1" s="1"/>
  <c r="D4" i="1"/>
  <c r="E4" i="1" l="1"/>
</calcChain>
</file>

<file path=xl/sharedStrings.xml><?xml version="1.0" encoding="utf-8"?>
<sst xmlns="http://schemas.openxmlformats.org/spreadsheetml/2006/main" count="267" uniqueCount="213">
  <si>
    <t/>
  </si>
  <si>
    <t>2022 год</t>
  </si>
  <si>
    <t>2023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</si>
  <si>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</si>
  <si>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</si>
  <si>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</si>
  <si>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</si>
  <si>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</si>
  <si>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</si>
  <si>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</si>
  <si>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</si>
  <si>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1 03 02231 01 0000 110</t>
  </si>
  <si>
    <t>1 03 02241 01 0000 110</t>
  </si>
  <si>
    <t>1 03 02251 01 0000 110</t>
  </si>
  <si>
    <t>1 03 02261 01 0000 110</t>
  </si>
  <si>
    <t>1 05 00000 00 0000 000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</si>
  <si>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</si>
  <si>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</si>
  <si>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</si>
  <si>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</si>
  <si>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</si>
  <si>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</si>
  <si>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</si>
  <si>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</si>
  <si>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</si>
  <si>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</si>
  <si>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</si>
  <si>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</si>
  <si>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1 08 03010 01 1000 110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</si>
  <si>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</si>
  <si>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</si>
  <si>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</si>
  <si>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</si>
  <si>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</si>
  <si>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</si>
  <si>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</si>
  <si>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</si>
  <si>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</si>
  <si>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</si>
  <si>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1 12 01010 01 6000 120</t>
  </si>
  <si>
    <t>1 12 01030 01 6000 120</t>
  </si>
  <si>
    <t>1 12 01041 01 6000 120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</si>
  <si>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</si>
  <si>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</si>
  <si>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</si>
  <si>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</si>
  <si>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</si>
  <si>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</si>
  <si>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</si>
  <si>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</si>
  <si>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</si>
  <si>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</si>
  <si>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</si>
  <si>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</si>
  <si>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</si>
  <si>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</si>
  <si>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</si>
  <si>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</si>
  <si>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1 17 01050 05 0000 180</t>
  </si>
  <si>
    <t>Невыясненные поступления,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</si>
  <si>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</si>
  <si>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</si>
  <si>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</si>
  <si>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2 02 10000 00 0000 150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</si>
  <si>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</si>
  <si>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</si>
  <si>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</si>
  <si>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</si>
  <si>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</si>
  <si>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2 02 19999 05 0000 150</t>
  </si>
  <si>
    <t>Прочие дотации бюджетам муниципальных районов</t>
  </si>
  <si>
    <t>2 02 20000 00 0000 150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</si>
  <si>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</si>
  <si>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</si>
  <si>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</si>
  <si>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</si>
  <si>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</si>
  <si>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</si>
  <si>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</si>
  <si>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</si>
  <si>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</si>
  <si>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</si>
  <si>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</si>
  <si>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</si>
  <si>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</si>
  <si>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Субсидии бюджетам муниципальных районов на поддержку отрасли культуры</t>
  </si>
  <si>
    <t>2 02 25520 05 0000 150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</si>
  <si>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</si>
  <si>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</si>
  <si>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</si>
  <si>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</si>
  <si>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</si>
  <si>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</si>
  <si>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</si>
  <si>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</si>
  <si>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</si>
  <si>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</si>
  <si>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</si>
  <si>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</si>
  <si>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</si>
  <si>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</si>
  <si>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</si>
  <si>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</si>
  <si>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</si>
  <si>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</si>
  <si>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</si>
  <si>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</si>
  <si>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</si>
  <si>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</si>
  <si>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2 07 00000 00 0000 000</t>
  </si>
  <si>
    <t>ПРОЧИЕ БЕЗВОЗМЕЗДНЫЕ ПОСТУПЛЕНИЯ</t>
  </si>
  <si>
    <t>Прочие безвозмездные поступления в бюджеты муниципальных районов</t>
  </si>
  <si>
    <t>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</si>
  <si>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</si>
  <si>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2 07 05030 05 0000 150</t>
  </si>
  <si>
    <t>2 18 00000 00 0000 000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</si>
  <si>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</si>
  <si>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</si>
  <si>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</si>
  <si>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Единица измерения: руб.</t>
  </si>
  <si>
    <t>Прогноз доходов</t>
  </si>
  <si>
    <t>Классификация доходов бюджетов</t>
  </si>
  <si>
    <t xml:space="preserve">Наименование главного администратора доходов </t>
  </si>
  <si>
    <t>Федеральная налоговая служба</t>
  </si>
  <si>
    <t>Федеральное казначейство</t>
  </si>
  <si>
    <t>НАЛОГИ НА ТОВАРЫ (РАБОТЫ, УСЛУГИ), РЕАЛИЗУЕМЫЕ НА ТЕРРИТОРИИ РФ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</si>
  <si>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</si>
  <si>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</si>
  <si>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</si>
  <si>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</si>
  <si>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</si>
  <si>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</si>
  <si>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>Государственная пошлина по делам, рассматриваемым в судах общей юрисдикции, мировыми судьями (за исключением Верховного Суда РФ) (сумма платежа (перерасчеты, недоимка и задолженность по соответствующему платежу, в том числе по отмененному))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</si>
  <si>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РФ)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</si>
  <si>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РФ)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</si>
  <si>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РФ)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</si>
  <si>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</si>
  <si>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</si>
  <si>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муниципальных районов на выравнивание бюджетной обеспеченности из бюджета субъекта РФ</t>
  </si>
  <si>
    <t>Субсидии бюджетам бюджетной системы РФ (межбюджетные субсидии)</t>
  </si>
  <si>
    <t>Субсидии бюджетам муниципальных районов на реализацию мероприятий по созданию в субъектах РФ новых мест в общеобразовательных организациях</t>
  </si>
  <si>
    <t>Субвенции бюджетам муниципальных районов на выполнение передаваемых полномочий субъектов РФ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</si>
  <si>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</si>
  <si>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</si>
  <si>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</si>
  <si>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1 08 07174 01 0000 110</t>
  </si>
  <si>
    <r>
      <t xml:space="preserve">Наименование финансового органа                                                                               </t>
    </r>
    <r>
      <rPr>
        <b/>
        <sz val="13"/>
        <rFont val="Times New Roman"/>
        <family val="1"/>
        <charset val="204"/>
      </rPr>
      <t>Финансовое управление администрации муниципального района "Усть-Куломский"</t>
    </r>
    <r>
      <rPr>
        <sz val="13"/>
        <rFont val="Times New Roman"/>
        <family val="1"/>
        <charset val="204"/>
      </rPr>
      <t xml:space="preserve">
Наименование публично-правового образования                                                                 </t>
    </r>
    <r>
      <rPr>
        <b/>
        <sz val="13"/>
        <rFont val="Times New Roman"/>
        <family val="1"/>
        <charset val="204"/>
      </rPr>
      <t xml:space="preserve">Муниципальное образование муниципального района "Усть-Куломский" </t>
    </r>
  </si>
  <si>
    <t>Управление образования Администрации муниципального района "Усть-Куломский"</t>
  </si>
  <si>
    <t>Администрация муниципального района "Усть-Куломский"</t>
  </si>
  <si>
    <t>Федеральная служба по надзору в сфере природопользования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</si>
  <si>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</si>
  <si>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2 02 35135 05 0000 150</t>
  </si>
  <si>
    <t>Администрация муниципального района "Усть-Куломский"; Контрольно-счетная комиссия муниципального района "Усть-Куломский"</t>
  </si>
  <si>
    <t>Управление культуры и национальной политики администрации муниципального района "Усть-Куломский"</t>
  </si>
  <si>
    <t>Финансовое управление администрации муниципального района "Усть-Куломский"</t>
  </si>
  <si>
    <t>Администрация муниципального района "Усть-Куломский"; Финансовое управление администрации муниципального района "Усть-Куломский"</t>
  </si>
  <si>
    <t>Управление образования Администрации муниципального района "Усть-Куломский"; Управление культуры и национальной политики администрации муниципального района "Усть-Куломский"</t>
  </si>
  <si>
    <t xml:space="preserve">Прогноз доходов бюджета на 2021 г. (текущий финансовый год) </t>
  </si>
  <si>
    <t>Оценка исполнения 2021 г. (текущий финансовый год)</t>
  </si>
  <si>
    <t>2024 год</t>
  </si>
  <si>
    <t>Кассовые поступления 2021 г. по состоянию на 01.11.2021 г.</t>
  </si>
  <si>
    <t>Реестр источников доходов муниципального образования муниципального района "Усть-Куломский" на 2022 г. и на плановый период 2022 и 2023 г.
на "01" ноября 2021 г.</t>
  </si>
  <si>
    <t>1 01 02010 01 0000 110</t>
  </si>
  <si>
    <t>1 01 02020 01 0000 110</t>
  </si>
  <si>
    <t>1 01 02030 01 0000 110</t>
  </si>
  <si>
    <t>1 01 02040 01 0000 110</t>
  </si>
  <si>
    <t>2 02 25511 05 0000 150</t>
  </si>
  <si>
    <t>2 02 25576 05 0000 150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</si>
  <si>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</si>
  <si>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</si>
  <si>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</si>
  <si>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</si>
  <si>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Управление образования Администрации муниципального района "Усть-Куломский", Управление культуры и национальной политики администрации муниципального района "Усть-Куломский", Финансовое управление администрации муниципального района "Усть-Куломский", Отдел физической культуры, спорта и туризма  администрации МР "Усть-Куломский" </t>
  </si>
  <si>
    <t>00011611050010000140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</si>
  <si>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</si>
  <si>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</si>
  <si>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</si>
  <si>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</si>
  <si>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</si>
  <si>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</si>
  <si>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</si>
  <si>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</si>
  <si>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</si>
  <si>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</si>
  <si>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</si>
  <si>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00011601060010000140</t>
  </si>
  <si>
    <t>00011601070010000140</t>
  </si>
  <si>
    <t>00011601080010000140</t>
  </si>
  <si>
    <t>00011601110010000140</t>
  </si>
  <si>
    <t>00011601140010000140</t>
  </si>
  <si>
    <t>00011601150010000140</t>
  </si>
  <si>
    <t>00011601170010000140</t>
  </si>
  <si>
    <t>00011601190010000140</t>
  </si>
  <si>
    <t>00011601200010000140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</si>
  <si>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</si>
  <si>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</si>
  <si>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</si>
  <si>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</si>
  <si>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1 16 01050 01 0000 140</t>
  </si>
  <si>
    <t>Министерство образования, науки и молодежной политики Республики Коми, Министерство юстиции Республики Коми</t>
  </si>
  <si>
    <t>Министерство природных ресурсов и охраны окружающей среды Республики Коми, Министерство юстиции Республики Коми</t>
  </si>
  <si>
    <t>Министерство юстиции Республики Коми</t>
  </si>
  <si>
    <t>Министерство природных ресурсов и охраны окружающей среды Республики Коми, Министерство юстиции Республики Коми, Министерство образования, науки и молодежной политики Республики Коми</t>
  </si>
  <si>
    <t xml:space="preserve">Администрация муниципального района "Усть-Куломский", Министерство внутренних дел Российской Федерации, Министерство образования, науки и молодежной политики Республики Коми, Министерство природных ресурсов и охраны окружающей среды Республики Коми, Федеральная налоговая служба, Федеральное агентство по рыболовству </t>
  </si>
  <si>
    <t>Министерство природных ресурсов и охраны окружающей среды Республики Коми</t>
  </si>
  <si>
    <t xml:space="preserve">Администрация муниципального района "Усть-Куломский", Управление образования администрации муниципального района "Усть-Куломский", Финансовое управление администрации муниципального района "Усть-Куломский"                           </t>
  </si>
  <si>
    <t>Субсидии бюджетам муниципальных районов на проведение комплексных кадастровых работ</t>
  </si>
  <si>
    <t>Субсидии бюджетам муниципальных районов на обеспечение комплексного развития сельских территорий</t>
  </si>
  <si>
    <t>2 18 00000 00 0000 150</t>
  </si>
  <si>
    <t>Администрация муниципального района "Усть-Куломский", Управление образования Администрации муниципального района "Усть-Куломский"</t>
  </si>
  <si>
    <t>2 19 00000 00 0000 150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</si>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</sst>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2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top" wrapText="1"/>
    </xf>
    <xf numFmtId="43" fontId="3" fillId="0" borderId="0" applyFont="0" applyFill="0" applyBorder="0" applyAlignment="0" applyProtection="0"/>
    <xf numFmtId="49" fontId="8" fillId="0" borderId="7">
      <alignment horizontal="center" vertical="top" shrinkToFit="1"/>
    </xf>
    <xf numFmtId="0" fontId="9" fillId="0" borderId="8">
      <alignment horizontal="left" vertical="top" wrapText="1"/>
    </xf>
    <xf numFmtId="49" fontId="10" fillId="3" borderId="7">
      <alignment horizontal="center" vertical="top" shrinkToFit="1"/>
    </xf>
    <xf numFmtId="49" fontId="10" fillId="3" borderId="8">
      <alignment horizontal="center" vertical="top" shrinkToFit="1"/>
    </xf>
    <xf numFmtId="0" fontId="10" fillId="3" borderId="7">
      <alignment horizontal="left" vertical="top" wrapText="1"/>
    </xf>
    <xf numFmtId="4" fontId="10" fillId="3" borderId="8">
      <alignment horizontal="right" vertical="top" shrinkToFit="1"/>
    </xf>
    <xf numFmtId="0" fontId="9" fillId="0" borderId="8">
      <alignment horizontal="left" vertical="top" wrapText="1"/>
    </xf>
    <xf numFmtId="0" fontId="9" fillId="0" borderId="8">
      <alignment horizontal="left" vertical="top" wrapText="1"/>
    </xf>
    <xf numFmtId="49" fontId="8" fillId="0" borderId="7">
      <alignment horizontal="center" vertical="top" shrinkToFit="1"/>
    </xf>
  </cellStyleXfs>
  <cellXfs count="67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3" fontId="7" fillId="0" borderId="0" xfId="0" applyNumberFormat="1" applyFont="1" applyBorder="1" applyAlignment="1" applyProtection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3" fontId="7" fillId="0" borderId="0" xfId="1" applyFont="1" applyBorder="1" applyAlignment="1" applyProtection="1">
      <alignment vertical="center"/>
    </xf>
    <xf numFmtId="43" fontId="7" fillId="0" borderId="0" xfId="1" applyFont="1" applyBorder="1" applyAlignment="1" applyProtection="1">
      <alignment horizontal="right" vertical="center"/>
    </xf>
    <xf numFmtId="43" fontId="11" fillId="0" borderId="0" xfId="1" applyFont="1" applyBorder="1" applyAlignment="1" applyProtection="1">
      <alignment horizontal="left" vertical="center" wrapText="1"/>
    </xf>
    <xf numFmtId="43" fontId="11" fillId="0" borderId="0" xfId="0" applyNumberFormat="1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vertical="center"/>
    </xf>
    <xf numFmtId="43" fontId="11" fillId="0" borderId="0" xfId="1" applyFont="1" applyBorder="1" applyAlignment="1" applyProtection="1">
      <alignment vertical="center"/>
    </xf>
    <xf numFmtId="43" fontId="11" fillId="0" borderId="0" xfId="1" applyFont="1" applyBorder="1" applyAlignment="1" applyProtection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right" vertical="center" wrapText="1"/>
    </xf>
    <xf numFmtId="164" fontId="1" fillId="0" borderId="6" xfId="1" applyNumberFormat="1" applyFont="1" applyFill="1" applyBorder="1" applyAlignment="1">
      <alignment horizontal="right" vertical="center" wrapText="1"/>
    </xf>
    <xf numFmtId="164" fontId="1" fillId="0" borderId="3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164" fontId="1" fillId="0" borderId="5" xfId="1" applyNumberFormat="1" applyFont="1" applyFill="1" applyBorder="1" applyAlignment="1">
      <alignment horizontal="right" vertical="center" wrapText="1"/>
    </xf>
    <xf numFmtId="164" fontId="1" fillId="2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right" vertical="center" wrapText="1"/>
    </xf>
    <xf numFmtId="164" fontId="2" fillId="0" borderId="5" xfId="1" applyNumberFormat="1" applyFont="1" applyFill="1" applyBorder="1" applyAlignment="1">
      <alignment horizontal="right" vertical="center" wrapText="1"/>
    </xf>
    <xf numFmtId="164" fontId="2" fillId="2" borderId="6" xfId="1" applyNumberFormat="1" applyFont="1" applyFill="1" applyBorder="1" applyAlignment="1">
      <alignment horizontal="right" vertical="center" wrapText="1"/>
    </xf>
    <xf numFmtId="164" fontId="2" fillId="2" borderId="11" xfId="1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49" fontId="7" fillId="0" borderId="15" xfId="0" applyNumberFormat="1" applyFont="1" applyBorder="1" applyAlignment="1" applyProtection="1">
      <alignment horizontal="center" vertical="center" wrapText="1"/>
    </xf>
    <xf numFmtId="49" fontId="7" fillId="0" borderId="16" xfId="0" applyNumberFormat="1" applyFont="1" applyBorder="1" applyAlignment="1" applyProtection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left"/>
    </xf>
    <xf numFmtId="0" fontId="2" fillId="0" borderId="1" xfId="0" applyFont="1" applyFill="1" applyBorder="1" applyAlignment="1">
      <alignment horizontal="right" vertical="center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</cellXfs>
  <cellStyles count="11">
    <cellStyle name="ex59" xfId="6"/>
    <cellStyle name="ex60" xfId="4"/>
    <cellStyle name="ex61" xfId="5"/>
    <cellStyle name="ex62" xfId="7"/>
    <cellStyle name="ex72" xfId="10"/>
    <cellStyle name="ex73" xfId="8"/>
    <cellStyle name="ex76" xfId="2"/>
    <cellStyle name="ex77" xfId="3"/>
    <cellStyle name="ex81" xfId="9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"/>
  <sheetViews>
    <sheetView tabSelected="1" zoomScale="80" zoomScaleNormal="80" workbookViewId="0">
      <pane xSplit="2" ySplit="10" topLeftCell="C62" activePane="bottomRight" state="frozen"/>
      <selection pane="topRight" activeCell="C1" sqref="C1"/>
      <selection pane="bottomLeft" activeCell="A11" sqref="A11"/>
      <selection pane="bottomRight" activeCell="A3" sqref="A3:I3"/>
    </sheetView>
  </sheetViews>
  <sheetFormatPr defaultRowHeight="15.55" x14ac:dyDescent="0.25"/>
  <cols>
    <col min="1" max="1" width="25.88671875" style="7" customWidth="1"/>
    <col min="2" max="2" width="61.44140625" style="7" customWidth="1"/>
    <col min="3" max="3" width="39.21875" style="37" customWidth="1"/>
    <col min="4" max="5" width="21.44140625" style="7" customWidth="1"/>
    <col min="6" max="6" width="20.88671875" style="7" customWidth="1"/>
    <col min="7" max="7" width="22.6640625" style="7" customWidth="1"/>
    <col min="8" max="8" width="21.77734375" style="7" customWidth="1"/>
    <col min="9" max="9" width="22.44140625" style="7" customWidth="1"/>
    <col min="10" max="16384" width="8.88671875" style="7"/>
  </cols>
  <sheetData>
    <row r="1" spans="1:9" s="11" customFormat="1" ht="27.25" customHeight="1" x14ac:dyDescent="0.25">
      <c r="A1" s="10" t="s">
        <v>0</v>
      </c>
      <c r="B1" s="51"/>
      <c r="C1" s="51"/>
      <c r="D1" s="51"/>
      <c r="E1" s="51"/>
      <c r="F1" s="51"/>
      <c r="G1" s="51"/>
      <c r="H1" s="51"/>
      <c r="I1" s="51"/>
    </row>
    <row r="2" spans="1:9" s="11" customFormat="1" ht="45.25" customHeight="1" x14ac:dyDescent="0.25">
      <c r="A2" s="59" t="s">
        <v>161</v>
      </c>
      <c r="B2" s="59"/>
      <c r="C2" s="59"/>
      <c r="D2" s="59"/>
      <c r="E2" s="59"/>
      <c r="F2" s="59"/>
      <c r="G2" s="59"/>
      <c r="H2" s="59"/>
      <c r="I2" s="59"/>
    </row>
    <row r="3" spans="1:9" s="11" customFormat="1" ht="39.049999999999997" customHeight="1" x14ac:dyDescent="0.25">
      <c r="A3" s="66" t="s">
        <v>146</v>
      </c>
      <c r="B3" s="66"/>
      <c r="C3" s="66"/>
      <c r="D3" s="66"/>
      <c r="E3" s="66"/>
      <c r="F3" s="66"/>
      <c r="G3" s="66"/>
      <c r="H3" s="66"/>
      <c r="I3" s="66"/>
    </row>
    <row r="4" spans="1:9" s="11" customFormat="1" ht="39.049999999999997" hidden="1" customHeight="1" x14ac:dyDescent="0.25">
      <c r="A4" s="9"/>
      <c r="B4" s="9"/>
      <c r="C4" s="12"/>
      <c r="D4" s="32">
        <f t="shared" ref="D4:I4" si="0">D9-D5</f>
        <v>113998264.42999983</v>
      </c>
      <c r="E4" s="32">
        <f t="shared" si="0"/>
        <v>19539520.009999752</v>
      </c>
      <c r="F4" s="32">
        <f t="shared" si="0"/>
        <v>1768856422.76</v>
      </c>
      <c r="G4" s="32">
        <f t="shared" si="0"/>
        <v>12765670.5</v>
      </c>
      <c r="H4" s="32">
        <f t="shared" si="0"/>
        <v>103599983.19000006</v>
      </c>
      <c r="I4" s="32">
        <f t="shared" si="0"/>
        <v>88369638.450000048</v>
      </c>
    </row>
    <row r="5" spans="1:9" s="11" customFormat="1" ht="39.049999999999997" hidden="1" customHeight="1" x14ac:dyDescent="0.3">
      <c r="A5" s="57"/>
      <c r="B5" s="57"/>
      <c r="C5" s="13"/>
      <c r="D5" s="33">
        <v>1643341356.5999999</v>
      </c>
      <c r="E5" s="33">
        <v>1426482481.29</v>
      </c>
      <c r="F5" s="34"/>
      <c r="G5" s="35">
        <v>1662951947.6300001</v>
      </c>
      <c r="H5" s="35">
        <v>1500571397.27</v>
      </c>
      <c r="I5" s="36">
        <v>1509235697.29</v>
      </c>
    </row>
    <row r="6" spans="1:9" s="11" customFormat="1" ht="39.049999999999997" customHeight="1" x14ac:dyDescent="0.3">
      <c r="A6" s="57" t="s">
        <v>119</v>
      </c>
      <c r="B6" s="57"/>
      <c r="C6" s="13"/>
      <c r="D6" s="16"/>
      <c r="E6" s="16"/>
      <c r="F6" s="13"/>
      <c r="G6" s="30"/>
      <c r="H6" s="30"/>
      <c r="I6" s="31"/>
    </row>
    <row r="7" spans="1:9" ht="33.549999999999997" customHeight="1" x14ac:dyDescent="0.25">
      <c r="A7" s="60" t="s">
        <v>121</v>
      </c>
      <c r="B7" s="61"/>
      <c r="C7" s="64" t="s">
        <v>122</v>
      </c>
      <c r="D7" s="52" t="s">
        <v>157</v>
      </c>
      <c r="E7" s="52" t="s">
        <v>160</v>
      </c>
      <c r="F7" s="52" t="s">
        <v>158</v>
      </c>
      <c r="G7" s="54" t="s">
        <v>120</v>
      </c>
      <c r="H7" s="55"/>
      <c r="I7" s="56"/>
    </row>
    <row r="8" spans="1:9" ht="33.549999999999997" customHeight="1" x14ac:dyDescent="0.25">
      <c r="A8" s="62"/>
      <c r="B8" s="63"/>
      <c r="C8" s="65"/>
      <c r="D8" s="53"/>
      <c r="E8" s="53"/>
      <c r="F8" s="53"/>
      <c r="G8" s="15" t="s">
        <v>1</v>
      </c>
      <c r="H8" s="15" t="s">
        <v>2</v>
      </c>
      <c r="I8" s="15" t="s">
        <v>159</v>
      </c>
    </row>
    <row r="9" spans="1:9" ht="16.850000000000001" customHeight="1" x14ac:dyDescent="0.25">
      <c r="A9" s="25"/>
      <c r="B9" s="25" t="s">
        <v>118</v>
      </c>
      <c r="C9" s="2"/>
      <c r="D9" s="38">
        <f t="shared" ref="D9:I9" si="1">D10+D62</f>
        <v>1757339621.0299997</v>
      </c>
      <c r="E9" s="38">
        <f t="shared" si="1"/>
        <v>1446022001.2999997</v>
      </c>
      <c r="F9" s="38">
        <f t="shared" si="1"/>
        <v>1768856422.76</v>
      </c>
      <c r="G9" s="38">
        <f t="shared" si="1"/>
        <v>1675717618.1300001</v>
      </c>
      <c r="H9" s="38">
        <f t="shared" si="1"/>
        <v>1604171380.46</v>
      </c>
      <c r="I9" s="38">
        <f t="shared" si="1"/>
        <v>1597605335.74</v>
      </c>
    </row>
    <row r="10" spans="1:9" x14ac:dyDescent="0.25">
      <c r="A10" s="26" t="s">
        <v>3</v>
      </c>
      <c r="B10" s="27" t="s">
        <v>4</v>
      </c>
      <c r="C10" s="26"/>
      <c r="D10" s="39">
        <f t="shared" ref="D10:I10" si="2">D11+D17+D23+D29+D32+D36+D40+D42+D46+D60</f>
        <v>368206014.56</v>
      </c>
      <c r="E10" s="39">
        <f t="shared" si="2"/>
        <v>299292975.86000001</v>
      </c>
      <c r="F10" s="39">
        <f t="shared" si="2"/>
        <v>371842156.97000003</v>
      </c>
      <c r="G10" s="39">
        <f t="shared" si="2"/>
        <v>377427600</v>
      </c>
      <c r="H10" s="39">
        <f t="shared" si="2"/>
        <v>389274540</v>
      </c>
      <c r="I10" s="39">
        <f t="shared" si="2"/>
        <v>402178960</v>
      </c>
    </row>
    <row r="11" spans="1:9" x14ac:dyDescent="0.25">
      <c r="A11" s="28" t="s">
        <v>5</v>
      </c>
      <c r="B11" s="29" t="s">
        <v>6</v>
      </c>
      <c r="C11" s="2"/>
      <c r="D11" s="40">
        <f t="shared" ref="D11:I11" si="3">D12</f>
        <v>309586000</v>
      </c>
      <c r="E11" s="40">
        <f t="shared" si="3"/>
        <v>240828789.93000004</v>
      </c>
      <c r="F11" s="40">
        <f t="shared" si="3"/>
        <v>302298000</v>
      </c>
      <c r="G11" s="40">
        <f t="shared" si="3"/>
        <v>311044000</v>
      </c>
      <c r="H11" s="40">
        <f t="shared" si="3"/>
        <v>314327000</v>
      </c>
      <c r="I11" s="40">
        <f t="shared" si="3"/>
        <v>320452000</v>
      </c>
    </row>
    <row r="12" spans="1:9" x14ac:dyDescent="0.25">
      <c r="A12" s="2" t="s">
        <v>7</v>
      </c>
      <c r="B12" s="3" t="s">
        <v>8</v>
      </c>
      <c r="C12" s="2"/>
      <c r="D12" s="38">
        <f t="shared" ref="D12:I12" si="4">D13+D14+D15+D16</f>
        <v>309586000</v>
      </c>
      <c r="E12" s="38">
        <f t="shared" si="4"/>
        <v>240828789.93000004</v>
      </c>
      <c r="F12" s="38">
        <f t="shared" si="4"/>
        <v>302298000</v>
      </c>
      <c r="G12" s="38">
        <f t="shared" si="4"/>
        <v>311044000</v>
      </c>
      <c r="H12" s="38">
        <f t="shared" si="4"/>
        <v>314327000</v>
      </c>
      <c r="I12" s="38">
        <f t="shared" si="4"/>
        <v>320452000</v>
      </c>
    </row>
    <row r="13" spans="1:9" ht="77.8" x14ac:dyDescent="0.25">
      <c r="A13" s="45" t="s">
        <v>162</v>
      </c>
      <c r="B13" s="8" t="s">
        <v>171</v>
      </c>
      <c r="C13" s="4" t="s">
        <v>123</v>
      </c>
      <c r="D13" s="41">
        <v>309586000</v>
      </c>
      <c r="E13" s="41">
        <v>238769659.68000001</v>
      </c>
      <c r="F13" s="41">
        <v>300027000</v>
      </c>
      <c r="G13" s="41">
        <v>308749000</v>
      </c>
      <c r="H13" s="41">
        <v>312032000</v>
      </c>
      <c r="I13" s="41">
        <v>318157000</v>
      </c>
    </row>
    <row r="14" spans="1:9" ht="124.45" x14ac:dyDescent="0.25">
      <c r="A14" s="45" t="s">
        <v>163</v>
      </c>
      <c r="B14" s="8" t="s">
        <v>168</v>
      </c>
      <c r="C14" s="4" t="s">
        <v>123</v>
      </c>
      <c r="D14" s="41"/>
      <c r="E14" s="41">
        <v>776924.58</v>
      </c>
      <c r="F14" s="41">
        <v>780000</v>
      </c>
      <c r="G14" s="41">
        <v>833000</v>
      </c>
      <c r="H14" s="41">
        <v>833000</v>
      </c>
      <c r="I14" s="41">
        <v>833000</v>
      </c>
    </row>
    <row r="15" spans="1:9" ht="46.65" x14ac:dyDescent="0.25">
      <c r="A15" s="45" t="s">
        <v>164</v>
      </c>
      <c r="B15" s="8" t="s">
        <v>169</v>
      </c>
      <c r="C15" s="4" t="s">
        <v>123</v>
      </c>
      <c r="D15" s="41"/>
      <c r="E15" s="41">
        <v>1164124.74</v>
      </c>
      <c r="F15" s="41">
        <v>1372000</v>
      </c>
      <c r="G15" s="41">
        <v>1372000</v>
      </c>
      <c r="H15" s="41">
        <v>1372000</v>
      </c>
      <c r="I15" s="41">
        <v>1372000</v>
      </c>
    </row>
    <row r="16" spans="1:9" ht="93.35" x14ac:dyDescent="0.25">
      <c r="A16" s="45" t="s">
        <v>165</v>
      </c>
      <c r="B16" s="8" t="s">
        <v>170</v>
      </c>
      <c r="C16" s="4" t="s">
        <v>123</v>
      </c>
      <c r="D16" s="41"/>
      <c r="E16" s="41">
        <v>118080.93</v>
      </c>
      <c r="F16" s="41">
        <v>119000</v>
      </c>
      <c r="G16" s="41">
        <v>90000</v>
      </c>
      <c r="H16" s="41">
        <v>90000</v>
      </c>
      <c r="I16" s="41">
        <v>90000</v>
      </c>
    </row>
    <row r="17" spans="1:9" ht="36" customHeight="1" x14ac:dyDescent="0.25">
      <c r="A17" s="2" t="s">
        <v>9</v>
      </c>
      <c r="B17" s="3" t="s">
        <v>125</v>
      </c>
      <c r="C17" s="2"/>
      <c r="D17" s="38">
        <f t="shared" ref="D17:I17" si="5">D18</f>
        <v>29806360</v>
      </c>
      <c r="E17" s="38">
        <f t="shared" si="5"/>
        <v>24867227.719999999</v>
      </c>
      <c r="F17" s="38">
        <f t="shared" si="5"/>
        <v>29767160</v>
      </c>
      <c r="G17" s="38">
        <f t="shared" si="5"/>
        <v>31141320</v>
      </c>
      <c r="H17" s="38">
        <f t="shared" si="5"/>
        <v>31228290</v>
      </c>
      <c r="I17" s="38">
        <f t="shared" si="5"/>
        <v>31766300</v>
      </c>
    </row>
    <row r="18" spans="1:9" ht="31.1" x14ac:dyDescent="0.25">
      <c r="A18" s="4" t="s">
        <v>10</v>
      </c>
      <c r="B18" s="8" t="s">
        <v>126</v>
      </c>
      <c r="C18" s="4" t="s">
        <v>124</v>
      </c>
      <c r="D18" s="41">
        <f t="shared" ref="D18:I18" si="6">D19+D20+D21+D22</f>
        <v>29806360</v>
      </c>
      <c r="E18" s="41">
        <f t="shared" si="6"/>
        <v>24867227.719999999</v>
      </c>
      <c r="F18" s="41">
        <f t="shared" si="6"/>
        <v>29767160</v>
      </c>
      <c r="G18" s="41">
        <f t="shared" si="6"/>
        <v>31141320</v>
      </c>
      <c r="H18" s="41">
        <f t="shared" si="6"/>
        <v>31228290</v>
      </c>
      <c r="I18" s="41">
        <f t="shared" si="6"/>
        <v>31766300</v>
      </c>
    </row>
    <row r="19" spans="1:9" ht="115.2" customHeight="1" x14ac:dyDescent="0.25">
      <c r="A19" s="4" t="s">
        <v>11</v>
      </c>
      <c r="B19" s="5" t="s">
        <v>127</v>
      </c>
      <c r="C19" s="4" t="s">
        <v>124</v>
      </c>
      <c r="D19" s="42">
        <v>13686010</v>
      </c>
      <c r="E19" s="42">
        <v>11369602.91</v>
      </c>
      <c r="F19" s="42">
        <v>13686010</v>
      </c>
      <c r="G19" s="41">
        <v>14079950</v>
      </c>
      <c r="H19" s="41">
        <v>13971460</v>
      </c>
      <c r="I19" s="41">
        <v>13986300</v>
      </c>
    </row>
    <row r="20" spans="1:9" ht="126" customHeight="1" x14ac:dyDescent="0.25">
      <c r="A20" s="4" t="s">
        <v>12</v>
      </c>
      <c r="B20" s="5" t="s">
        <v>128</v>
      </c>
      <c r="C20" s="4" t="s">
        <v>124</v>
      </c>
      <c r="D20" s="42">
        <v>77990</v>
      </c>
      <c r="E20" s="42">
        <v>81291.13</v>
      </c>
      <c r="F20" s="42">
        <v>82000</v>
      </c>
      <c r="G20" s="41">
        <v>77940</v>
      </c>
      <c r="H20" s="41">
        <v>78260</v>
      </c>
      <c r="I20" s="41">
        <v>80810</v>
      </c>
    </row>
    <row r="21" spans="1:9" ht="113.65" customHeight="1" x14ac:dyDescent="0.25">
      <c r="A21" s="4" t="s">
        <v>13</v>
      </c>
      <c r="B21" s="5" t="s">
        <v>129</v>
      </c>
      <c r="C21" s="4" t="s">
        <v>124</v>
      </c>
      <c r="D21" s="42">
        <v>18003150</v>
      </c>
      <c r="E21" s="42">
        <v>15419982.439999999</v>
      </c>
      <c r="F21" s="42">
        <v>18003150</v>
      </c>
      <c r="G21" s="41">
        <v>18748980</v>
      </c>
      <c r="H21" s="41">
        <v>18909850</v>
      </c>
      <c r="I21" s="41">
        <v>19494110</v>
      </c>
    </row>
    <row r="22" spans="1:9" ht="113.65" customHeight="1" x14ac:dyDescent="0.25">
      <c r="A22" s="4" t="s">
        <v>14</v>
      </c>
      <c r="B22" s="5" t="s">
        <v>130</v>
      </c>
      <c r="C22" s="4" t="s">
        <v>124</v>
      </c>
      <c r="D22" s="42">
        <v>-1960790</v>
      </c>
      <c r="E22" s="42">
        <v>-2003648.76</v>
      </c>
      <c r="F22" s="42">
        <v>-2004000</v>
      </c>
      <c r="G22" s="41">
        <v>-1765550</v>
      </c>
      <c r="H22" s="41">
        <v>-1731280</v>
      </c>
      <c r="I22" s="41">
        <v>-1794920</v>
      </c>
    </row>
    <row r="23" spans="1:9" x14ac:dyDescent="0.25">
      <c r="A23" s="2" t="s">
        <v>15</v>
      </c>
      <c r="B23" s="3" t="s">
        <v>16</v>
      </c>
      <c r="C23" s="2" t="s">
        <v>123</v>
      </c>
      <c r="D23" s="38">
        <f>D24+D25+D26+D27+D28</f>
        <v>9554000</v>
      </c>
      <c r="E23" s="38">
        <f>E24+E25+E26+E27+E28</f>
        <v>16419802.619999999</v>
      </c>
      <c r="F23" s="38">
        <f>F24+F25+F26+F27+F28</f>
        <v>18388000</v>
      </c>
      <c r="G23" s="38">
        <f>SUM(G24:G28)</f>
        <v>16188000</v>
      </c>
      <c r="H23" s="38">
        <f>SUM(H24:H28)</f>
        <v>24749000</v>
      </c>
      <c r="I23" s="38">
        <f>SUM(I24:I28)</f>
        <v>30979000</v>
      </c>
    </row>
    <row r="24" spans="1:9" ht="31.1" x14ac:dyDescent="0.25">
      <c r="A24" s="4" t="s">
        <v>18</v>
      </c>
      <c r="B24" s="5" t="s">
        <v>17</v>
      </c>
      <c r="C24" s="4" t="s">
        <v>123</v>
      </c>
      <c r="D24" s="42">
        <v>4680000</v>
      </c>
      <c r="E24" s="42">
        <v>9273306.8100000005</v>
      </c>
      <c r="F24" s="42">
        <v>9600000</v>
      </c>
      <c r="G24" s="41">
        <v>9280000</v>
      </c>
      <c r="H24" s="41">
        <v>14848000</v>
      </c>
      <c r="I24" s="41">
        <v>18750000</v>
      </c>
    </row>
    <row r="25" spans="1:9" ht="62.25" x14ac:dyDescent="0.25">
      <c r="A25" s="4" t="s">
        <v>19</v>
      </c>
      <c r="B25" s="5" t="s">
        <v>131</v>
      </c>
      <c r="C25" s="4" t="s">
        <v>123</v>
      </c>
      <c r="D25" s="42">
        <v>2335000</v>
      </c>
      <c r="E25" s="42">
        <v>3314150.17</v>
      </c>
      <c r="F25" s="42">
        <v>4460000</v>
      </c>
      <c r="G25" s="41">
        <v>4920000</v>
      </c>
      <c r="H25" s="41">
        <v>7872000</v>
      </c>
      <c r="I25" s="41">
        <v>10050000</v>
      </c>
    </row>
    <row r="26" spans="1:9" ht="31.1" x14ac:dyDescent="0.25">
      <c r="A26" s="4" t="s">
        <v>21</v>
      </c>
      <c r="B26" s="5" t="s">
        <v>20</v>
      </c>
      <c r="C26" s="4" t="s">
        <v>123</v>
      </c>
      <c r="D26" s="42">
        <v>1900000</v>
      </c>
      <c r="E26" s="42">
        <v>2376823.0299999998</v>
      </c>
      <c r="F26" s="42">
        <v>2417000</v>
      </c>
      <c r="G26" s="41">
        <v>0</v>
      </c>
      <c r="H26" s="41">
        <v>0</v>
      </c>
      <c r="I26" s="41">
        <v>0</v>
      </c>
    </row>
    <row r="27" spans="1:9" x14ac:dyDescent="0.25">
      <c r="A27" s="4" t="s">
        <v>23</v>
      </c>
      <c r="B27" s="5" t="s">
        <v>22</v>
      </c>
      <c r="C27" s="4" t="s">
        <v>123</v>
      </c>
      <c r="D27" s="42">
        <v>194000</v>
      </c>
      <c r="E27" s="42">
        <v>64070.7</v>
      </c>
      <c r="F27" s="42">
        <v>75000</v>
      </c>
      <c r="G27" s="41">
        <v>86000</v>
      </c>
      <c r="H27" s="41">
        <v>79000</v>
      </c>
      <c r="I27" s="41">
        <v>79000</v>
      </c>
    </row>
    <row r="28" spans="1:9" ht="46.65" x14ac:dyDescent="0.25">
      <c r="A28" s="4" t="s">
        <v>24</v>
      </c>
      <c r="B28" s="5" t="s">
        <v>25</v>
      </c>
      <c r="C28" s="4" t="s">
        <v>123</v>
      </c>
      <c r="D28" s="42">
        <v>445000</v>
      </c>
      <c r="E28" s="42">
        <v>1391451.91</v>
      </c>
      <c r="F28" s="42">
        <v>1836000</v>
      </c>
      <c r="G28" s="41">
        <v>1902000</v>
      </c>
      <c r="H28" s="41">
        <v>1950000</v>
      </c>
      <c r="I28" s="41">
        <v>2100000</v>
      </c>
    </row>
    <row r="29" spans="1:9" x14ac:dyDescent="0.25">
      <c r="A29" s="2" t="s">
        <v>26</v>
      </c>
      <c r="B29" s="3" t="s">
        <v>27</v>
      </c>
      <c r="C29" s="2"/>
      <c r="D29" s="38">
        <f>D30+D31</f>
        <v>2055000</v>
      </c>
      <c r="E29" s="38">
        <f>E30+E31</f>
        <v>1762194.55</v>
      </c>
      <c r="F29" s="38">
        <f>F30+F31</f>
        <v>2430200</v>
      </c>
      <c r="G29" s="38">
        <v>2055000</v>
      </c>
      <c r="H29" s="38">
        <v>2060000</v>
      </c>
      <c r="I29" s="38">
        <v>2060000</v>
      </c>
    </row>
    <row r="30" spans="1:9" ht="77.8" x14ac:dyDescent="0.25">
      <c r="A30" s="4" t="s">
        <v>28</v>
      </c>
      <c r="B30" s="5" t="s">
        <v>132</v>
      </c>
      <c r="C30" s="14" t="s">
        <v>123</v>
      </c>
      <c r="D30" s="42">
        <v>2055000</v>
      </c>
      <c r="E30" s="42">
        <v>1758994.55</v>
      </c>
      <c r="F30" s="42">
        <v>2427000</v>
      </c>
      <c r="G30" s="41">
        <v>2055000</v>
      </c>
      <c r="H30" s="41">
        <v>2060000</v>
      </c>
      <c r="I30" s="41">
        <v>2060000</v>
      </c>
    </row>
    <row r="31" spans="1:9" ht="93.35" x14ac:dyDescent="0.25">
      <c r="A31" s="4" t="s">
        <v>145</v>
      </c>
      <c r="B31" s="5" t="s">
        <v>144</v>
      </c>
      <c r="C31" s="14" t="s">
        <v>148</v>
      </c>
      <c r="D31" s="42">
        <v>0</v>
      </c>
      <c r="E31" s="42">
        <v>3200</v>
      </c>
      <c r="F31" s="42">
        <v>3200</v>
      </c>
      <c r="G31" s="41">
        <v>0</v>
      </c>
      <c r="H31" s="41">
        <v>0</v>
      </c>
      <c r="I31" s="41">
        <v>0</v>
      </c>
    </row>
    <row r="32" spans="1:9" ht="46.65" x14ac:dyDescent="0.25">
      <c r="A32" s="2" t="s">
        <v>29</v>
      </c>
      <c r="B32" s="3" t="s">
        <v>30</v>
      </c>
      <c r="C32" s="2" t="s">
        <v>148</v>
      </c>
      <c r="D32" s="38">
        <f t="shared" ref="D32:I32" si="7">SUM(D33:D35)</f>
        <v>14666000</v>
      </c>
      <c r="E32" s="38">
        <f t="shared" si="7"/>
        <v>11577004.709999999</v>
      </c>
      <c r="F32" s="38">
        <f t="shared" si="7"/>
        <v>14825000</v>
      </c>
      <c r="G32" s="38">
        <f t="shared" si="7"/>
        <v>14675000</v>
      </c>
      <c r="H32" s="38">
        <f t="shared" si="7"/>
        <v>14575000</v>
      </c>
      <c r="I32" s="38">
        <f t="shared" si="7"/>
        <v>14575000</v>
      </c>
    </row>
    <row r="33" spans="1:9" ht="93.35" x14ac:dyDescent="0.25">
      <c r="A33" s="4" t="s">
        <v>31</v>
      </c>
      <c r="B33" s="5" t="s">
        <v>32</v>
      </c>
      <c r="C33" s="4" t="s">
        <v>148</v>
      </c>
      <c r="D33" s="42">
        <v>13346000</v>
      </c>
      <c r="E33" s="42">
        <v>10229060.789999999</v>
      </c>
      <c r="F33" s="42">
        <v>13346000</v>
      </c>
      <c r="G33" s="41">
        <v>13346000</v>
      </c>
      <c r="H33" s="41">
        <v>13246000</v>
      </c>
      <c r="I33" s="41">
        <v>13246000</v>
      </c>
    </row>
    <row r="34" spans="1:9" ht="77.8" x14ac:dyDescent="0.25">
      <c r="A34" s="4" t="s">
        <v>33</v>
      </c>
      <c r="B34" s="5" t="s">
        <v>34</v>
      </c>
      <c r="C34" s="4" t="s">
        <v>148</v>
      </c>
      <c r="D34" s="42">
        <v>1109000</v>
      </c>
      <c r="E34" s="42">
        <v>991303.78</v>
      </c>
      <c r="F34" s="42">
        <v>1109000</v>
      </c>
      <c r="G34" s="41">
        <v>1109000</v>
      </c>
      <c r="H34" s="41">
        <v>1109000</v>
      </c>
      <c r="I34" s="41">
        <v>1109000</v>
      </c>
    </row>
    <row r="35" spans="1:9" ht="93.35" x14ac:dyDescent="0.25">
      <c r="A35" s="4" t="s">
        <v>35</v>
      </c>
      <c r="B35" s="5" t="s">
        <v>36</v>
      </c>
      <c r="C35" s="4" t="s">
        <v>148</v>
      </c>
      <c r="D35" s="42">
        <v>211000</v>
      </c>
      <c r="E35" s="42">
        <v>356640.14</v>
      </c>
      <c r="F35" s="42">
        <v>370000</v>
      </c>
      <c r="G35" s="41">
        <v>220000</v>
      </c>
      <c r="H35" s="41">
        <v>220000</v>
      </c>
      <c r="I35" s="41">
        <v>220000</v>
      </c>
    </row>
    <row r="36" spans="1:9" ht="31.1" x14ac:dyDescent="0.25">
      <c r="A36" s="2" t="s">
        <v>37</v>
      </c>
      <c r="B36" s="3" t="s">
        <v>38</v>
      </c>
      <c r="C36" s="2" t="s">
        <v>149</v>
      </c>
      <c r="D36" s="38">
        <f>D37+D38+D39</f>
        <v>387832</v>
      </c>
      <c r="E36" s="38">
        <f>E37+E38+E39</f>
        <v>289450.38</v>
      </c>
      <c r="F36" s="38">
        <f>F37+F38+F39</f>
        <v>290000</v>
      </c>
      <c r="G36" s="38">
        <f>SUM(G37:G39)</f>
        <v>274280</v>
      </c>
      <c r="H36" s="38">
        <f>SUM(H37:H39)</f>
        <v>285250</v>
      </c>
      <c r="I36" s="38">
        <f>SUM(I37:I39)</f>
        <v>296660</v>
      </c>
    </row>
    <row r="37" spans="1:9" ht="62.25" x14ac:dyDescent="0.25">
      <c r="A37" s="4" t="s">
        <v>39</v>
      </c>
      <c r="B37" s="5" t="s">
        <v>133</v>
      </c>
      <c r="C37" s="4" t="s">
        <v>149</v>
      </c>
      <c r="D37" s="42">
        <v>100503</v>
      </c>
      <c r="E37" s="42">
        <v>193487.12</v>
      </c>
      <c r="F37" s="42">
        <v>194000</v>
      </c>
      <c r="G37" s="41">
        <v>178840</v>
      </c>
      <c r="H37" s="41">
        <v>185990</v>
      </c>
      <c r="I37" s="41">
        <v>193430</v>
      </c>
    </row>
    <row r="38" spans="1:9" ht="62.25" x14ac:dyDescent="0.25">
      <c r="A38" s="4" t="s">
        <v>40</v>
      </c>
      <c r="B38" s="5" t="s">
        <v>134</v>
      </c>
      <c r="C38" s="4" t="s">
        <v>149</v>
      </c>
      <c r="D38" s="42">
        <v>138351</v>
      </c>
      <c r="E38" s="42">
        <v>65971.789999999994</v>
      </c>
      <c r="F38" s="42">
        <v>66000</v>
      </c>
      <c r="G38" s="41">
        <v>65930</v>
      </c>
      <c r="H38" s="41">
        <v>68570</v>
      </c>
      <c r="I38" s="41">
        <v>71310</v>
      </c>
    </row>
    <row r="39" spans="1:9" ht="46.65" x14ac:dyDescent="0.25">
      <c r="A39" s="4" t="s">
        <v>41</v>
      </c>
      <c r="B39" s="5" t="s">
        <v>135</v>
      </c>
      <c r="C39" s="4" t="s">
        <v>149</v>
      </c>
      <c r="D39" s="42">
        <v>148978</v>
      </c>
      <c r="E39" s="42">
        <v>29991.47</v>
      </c>
      <c r="F39" s="42">
        <v>30000</v>
      </c>
      <c r="G39" s="41">
        <v>29510</v>
      </c>
      <c r="H39" s="41">
        <v>30690</v>
      </c>
      <c r="I39" s="41">
        <v>31920</v>
      </c>
    </row>
    <row r="40" spans="1:9" ht="31.1" x14ac:dyDescent="0.25">
      <c r="A40" s="2" t="s">
        <v>42</v>
      </c>
      <c r="B40" s="3" t="s">
        <v>43</v>
      </c>
      <c r="C40" s="2"/>
      <c r="D40" s="38">
        <f>D41</f>
        <v>24822.560000000001</v>
      </c>
      <c r="E40" s="38">
        <f>E41</f>
        <v>243796.97</v>
      </c>
      <c r="F40" s="38">
        <f>F41</f>
        <v>243796.97</v>
      </c>
      <c r="G40" s="38">
        <v>0</v>
      </c>
      <c r="H40" s="38">
        <v>0</v>
      </c>
      <c r="I40" s="38">
        <v>0</v>
      </c>
    </row>
    <row r="41" spans="1:9" ht="202.2" x14ac:dyDescent="0.25">
      <c r="A41" s="4" t="s">
        <v>44</v>
      </c>
      <c r="B41" s="5" t="s">
        <v>45</v>
      </c>
      <c r="C41" s="19" t="s">
        <v>172</v>
      </c>
      <c r="D41" s="42">
        <v>24822.560000000001</v>
      </c>
      <c r="E41" s="42">
        <v>243796.97</v>
      </c>
      <c r="F41" s="42">
        <v>243796.97</v>
      </c>
      <c r="G41" s="41">
        <v>0</v>
      </c>
      <c r="H41" s="41">
        <v>0</v>
      </c>
      <c r="I41" s="41">
        <v>0</v>
      </c>
    </row>
    <row r="42" spans="1:9" ht="31.1" x14ac:dyDescent="0.25">
      <c r="A42" s="2" t="s">
        <v>46</v>
      </c>
      <c r="B42" s="3" t="s">
        <v>47</v>
      </c>
      <c r="C42" s="2" t="s">
        <v>148</v>
      </c>
      <c r="D42" s="38">
        <f>D43+D44+D45</f>
        <v>1126000</v>
      </c>
      <c r="E42" s="38">
        <f>E43+E44+E45</f>
        <v>1026406.53</v>
      </c>
      <c r="F42" s="38">
        <f>F43+F44+F45</f>
        <v>1100000</v>
      </c>
      <c r="G42" s="38">
        <f>SUM(G43:G44)</f>
        <v>550000</v>
      </c>
      <c r="H42" s="38">
        <f>SUM(H43:H44)</f>
        <v>550000</v>
      </c>
      <c r="I42" s="38">
        <f>SUM(I43:I44)</f>
        <v>550000</v>
      </c>
    </row>
    <row r="43" spans="1:9" ht="93.35" x14ac:dyDescent="0.25">
      <c r="A43" s="4" t="s">
        <v>48</v>
      </c>
      <c r="B43" s="5" t="s">
        <v>49</v>
      </c>
      <c r="C43" s="4" t="s">
        <v>148</v>
      </c>
      <c r="D43" s="42">
        <v>300000</v>
      </c>
      <c r="E43" s="42">
        <v>0</v>
      </c>
      <c r="F43" s="42">
        <v>0</v>
      </c>
      <c r="G43" s="41">
        <v>0</v>
      </c>
      <c r="H43" s="41">
        <v>0</v>
      </c>
      <c r="I43" s="41">
        <v>0</v>
      </c>
    </row>
    <row r="44" spans="1:9" ht="62.25" x14ac:dyDescent="0.25">
      <c r="A44" s="4" t="s">
        <v>50</v>
      </c>
      <c r="B44" s="5" t="s">
        <v>51</v>
      </c>
      <c r="C44" s="4" t="s">
        <v>148</v>
      </c>
      <c r="D44" s="42">
        <v>500000</v>
      </c>
      <c r="E44" s="42">
        <v>1026406.53</v>
      </c>
      <c r="F44" s="42">
        <v>1100000</v>
      </c>
      <c r="G44" s="41">
        <v>550000</v>
      </c>
      <c r="H44" s="41">
        <v>550000</v>
      </c>
      <c r="I44" s="41">
        <v>550000</v>
      </c>
    </row>
    <row r="45" spans="1:9" ht="62.25" x14ac:dyDescent="0.25">
      <c r="A45" s="4" t="s">
        <v>52</v>
      </c>
      <c r="B45" s="5" t="s">
        <v>53</v>
      </c>
      <c r="C45" s="4" t="s">
        <v>148</v>
      </c>
      <c r="D45" s="42">
        <v>326000</v>
      </c>
      <c r="E45" s="42">
        <v>0</v>
      </c>
      <c r="F45" s="42">
        <v>0</v>
      </c>
      <c r="G45" s="41">
        <v>326000</v>
      </c>
      <c r="H45" s="41">
        <v>0</v>
      </c>
      <c r="I45" s="41">
        <v>0</v>
      </c>
    </row>
    <row r="46" spans="1:9" x14ac:dyDescent="0.25">
      <c r="A46" s="2" t="s">
        <v>54</v>
      </c>
      <c r="B46" s="3" t="s">
        <v>55</v>
      </c>
      <c r="C46" s="2"/>
      <c r="D46" s="38">
        <f>SUM(D47:D59)</f>
        <v>1000000</v>
      </c>
      <c r="E46" s="38">
        <f t="shared" ref="E46:F46" si="8">SUM(E47:E59)</f>
        <v>2137326.15</v>
      </c>
      <c r="F46" s="38">
        <f t="shared" si="8"/>
        <v>2500000</v>
      </c>
      <c r="G46" s="38">
        <f t="shared" ref="G46" si="9">SUM(G47:G59)</f>
        <v>1500000</v>
      </c>
      <c r="H46" s="38">
        <f t="shared" ref="H46" si="10">SUM(H47:H59)</f>
        <v>1500000</v>
      </c>
      <c r="I46" s="38">
        <f t="shared" ref="I46" si="11">SUM(I47:I59)</f>
        <v>1500000</v>
      </c>
    </row>
    <row r="47" spans="1:9" ht="62.25" x14ac:dyDescent="0.25">
      <c r="A47" s="4" t="s">
        <v>198</v>
      </c>
      <c r="B47" s="5" t="s">
        <v>175</v>
      </c>
      <c r="C47" s="14" t="s">
        <v>199</v>
      </c>
      <c r="D47" s="42">
        <v>0</v>
      </c>
      <c r="E47" s="42">
        <v>37418.51</v>
      </c>
      <c r="F47" s="42">
        <v>44000</v>
      </c>
      <c r="G47" s="42">
        <v>44000</v>
      </c>
      <c r="H47" s="42">
        <v>44000</v>
      </c>
      <c r="I47" s="42">
        <v>44000</v>
      </c>
    </row>
    <row r="48" spans="1:9" ht="77.8" x14ac:dyDescent="0.25">
      <c r="A48" s="4" t="s">
        <v>185</v>
      </c>
      <c r="B48" s="5" t="s">
        <v>176</v>
      </c>
      <c r="C48" s="14" t="s">
        <v>199</v>
      </c>
      <c r="D48" s="47">
        <v>0</v>
      </c>
      <c r="E48" s="42">
        <v>143317.54</v>
      </c>
      <c r="F48" s="42">
        <v>150000</v>
      </c>
      <c r="G48" s="42">
        <v>150000</v>
      </c>
      <c r="H48" s="42">
        <v>150000</v>
      </c>
      <c r="I48" s="42">
        <v>150000</v>
      </c>
    </row>
    <row r="49" spans="1:9" ht="62.25" x14ac:dyDescent="0.25">
      <c r="A49" s="4" t="s">
        <v>186</v>
      </c>
      <c r="B49" s="5" t="s">
        <v>177</v>
      </c>
      <c r="C49" s="14" t="s">
        <v>199</v>
      </c>
      <c r="D49" s="47">
        <v>0</v>
      </c>
      <c r="E49" s="42">
        <v>23456.75</v>
      </c>
      <c r="F49" s="42">
        <v>30000</v>
      </c>
      <c r="G49" s="42">
        <v>30000</v>
      </c>
      <c r="H49" s="42">
        <v>30000</v>
      </c>
      <c r="I49" s="42">
        <v>30000</v>
      </c>
    </row>
    <row r="50" spans="1:9" ht="62.25" x14ac:dyDescent="0.25">
      <c r="A50" s="4" t="s">
        <v>187</v>
      </c>
      <c r="B50" s="5" t="s">
        <v>178</v>
      </c>
      <c r="C50" s="14" t="s">
        <v>200</v>
      </c>
      <c r="D50" s="47">
        <v>0</v>
      </c>
      <c r="E50" s="42">
        <v>173695.27</v>
      </c>
      <c r="F50" s="42">
        <v>190000</v>
      </c>
      <c r="G50" s="42">
        <v>190000</v>
      </c>
      <c r="H50" s="42">
        <v>190000</v>
      </c>
      <c r="I50" s="42">
        <v>190000</v>
      </c>
    </row>
    <row r="51" spans="1:9" ht="72" customHeight="1" x14ac:dyDescent="0.25">
      <c r="A51" s="4" t="s">
        <v>188</v>
      </c>
      <c r="B51" s="5" t="s">
        <v>179</v>
      </c>
      <c r="C51" s="14" t="s">
        <v>201</v>
      </c>
      <c r="D51" s="47">
        <v>0</v>
      </c>
      <c r="E51" s="42">
        <v>3000</v>
      </c>
      <c r="F51" s="42">
        <v>3000</v>
      </c>
      <c r="G51" s="42">
        <v>3000</v>
      </c>
      <c r="H51" s="42">
        <v>3000</v>
      </c>
      <c r="I51" s="42">
        <v>3000</v>
      </c>
    </row>
    <row r="52" spans="1:9" ht="78.05" customHeight="1" x14ac:dyDescent="0.25">
      <c r="A52" s="4" t="s">
        <v>189</v>
      </c>
      <c r="B52" s="5" t="s">
        <v>180</v>
      </c>
      <c r="C52" s="14" t="s">
        <v>201</v>
      </c>
      <c r="D52" s="47">
        <v>0</v>
      </c>
      <c r="E52" s="42">
        <v>48500</v>
      </c>
      <c r="F52" s="42">
        <v>59500</v>
      </c>
      <c r="G52" s="42">
        <v>50000</v>
      </c>
      <c r="H52" s="42">
        <v>50000</v>
      </c>
      <c r="I52" s="42">
        <v>50000</v>
      </c>
    </row>
    <row r="53" spans="1:9" ht="77.8" x14ac:dyDescent="0.25">
      <c r="A53" s="4" t="s">
        <v>190</v>
      </c>
      <c r="B53" s="5" t="s">
        <v>181</v>
      </c>
      <c r="C53" s="14" t="s">
        <v>201</v>
      </c>
      <c r="D53" s="47">
        <v>0</v>
      </c>
      <c r="E53" s="42">
        <v>66627.03</v>
      </c>
      <c r="F53" s="42">
        <v>75000</v>
      </c>
      <c r="G53" s="42">
        <v>75000</v>
      </c>
      <c r="H53" s="42">
        <v>75000</v>
      </c>
      <c r="I53" s="42">
        <v>75000</v>
      </c>
    </row>
    <row r="54" spans="1:9" ht="62.25" x14ac:dyDescent="0.25">
      <c r="A54" s="4" t="s">
        <v>191</v>
      </c>
      <c r="B54" s="5" t="s">
        <v>182</v>
      </c>
      <c r="C54" s="46" t="s">
        <v>200</v>
      </c>
      <c r="D54" s="47">
        <v>0</v>
      </c>
      <c r="E54" s="42">
        <v>7505</v>
      </c>
      <c r="F54" s="42">
        <v>8000</v>
      </c>
      <c r="G54" s="42">
        <v>8000</v>
      </c>
      <c r="H54" s="42">
        <v>8000</v>
      </c>
      <c r="I54" s="42">
        <v>8000</v>
      </c>
    </row>
    <row r="55" spans="1:9" ht="108.9" x14ac:dyDescent="0.25">
      <c r="A55" s="4" t="s">
        <v>192</v>
      </c>
      <c r="B55" s="5" t="s">
        <v>183</v>
      </c>
      <c r="C55" s="46" t="s">
        <v>202</v>
      </c>
      <c r="D55" s="47">
        <v>0</v>
      </c>
      <c r="E55" s="42">
        <v>222482.87</v>
      </c>
      <c r="F55" s="42">
        <v>250000</v>
      </c>
      <c r="G55" s="42">
        <v>250000</v>
      </c>
      <c r="H55" s="42">
        <v>250000</v>
      </c>
      <c r="I55" s="42">
        <v>250000</v>
      </c>
    </row>
    <row r="56" spans="1:9" ht="77.8" x14ac:dyDescent="0.25">
      <c r="A56" s="4" t="s">
        <v>193</v>
      </c>
      <c r="B56" s="5" t="s">
        <v>184</v>
      </c>
      <c r="C56" s="46" t="s">
        <v>199</v>
      </c>
      <c r="D56" s="47">
        <v>0</v>
      </c>
      <c r="E56" s="42">
        <v>269694.69</v>
      </c>
      <c r="F56" s="42">
        <v>300000</v>
      </c>
      <c r="G56" s="42">
        <v>300000</v>
      </c>
      <c r="H56" s="42">
        <v>300000</v>
      </c>
      <c r="I56" s="42">
        <v>300000</v>
      </c>
    </row>
    <row r="57" spans="1:9" ht="62.25" x14ac:dyDescent="0.25">
      <c r="A57" s="4" t="s">
        <v>194</v>
      </c>
      <c r="B57" s="5" t="s">
        <v>195</v>
      </c>
      <c r="C57" s="46" t="s">
        <v>148</v>
      </c>
      <c r="D57" s="47">
        <v>0</v>
      </c>
      <c r="E57" s="42">
        <v>490.25</v>
      </c>
      <c r="F57" s="42">
        <v>500</v>
      </c>
      <c r="G57" s="42">
        <v>0</v>
      </c>
      <c r="H57" s="42">
        <v>0</v>
      </c>
      <c r="I57" s="42">
        <v>0</v>
      </c>
    </row>
    <row r="58" spans="1:9" ht="186.65" x14ac:dyDescent="0.25">
      <c r="A58" s="4" t="s">
        <v>196</v>
      </c>
      <c r="B58" s="5" t="s">
        <v>197</v>
      </c>
      <c r="C58" s="46" t="s">
        <v>203</v>
      </c>
      <c r="D58" s="47">
        <v>1000000</v>
      </c>
      <c r="E58" s="42">
        <v>493720.31</v>
      </c>
      <c r="F58" s="42">
        <v>640000</v>
      </c>
      <c r="G58" s="41">
        <v>400000</v>
      </c>
      <c r="H58" s="41">
        <v>400000</v>
      </c>
      <c r="I58" s="41">
        <v>400000</v>
      </c>
    </row>
    <row r="59" spans="1:9" ht="124.45" x14ac:dyDescent="0.25">
      <c r="A59" s="4" t="s">
        <v>173</v>
      </c>
      <c r="B59" s="5" t="s">
        <v>174</v>
      </c>
      <c r="C59" s="46" t="s">
        <v>204</v>
      </c>
      <c r="D59" s="47">
        <v>0</v>
      </c>
      <c r="E59" s="42">
        <v>647417.93000000005</v>
      </c>
      <c r="F59" s="42">
        <v>750000</v>
      </c>
      <c r="G59" s="41"/>
      <c r="H59" s="41"/>
      <c r="I59" s="41"/>
    </row>
    <row r="60" spans="1:9" ht="21.05" customHeight="1" x14ac:dyDescent="0.25">
      <c r="A60" s="2" t="s">
        <v>56</v>
      </c>
      <c r="B60" s="3" t="s">
        <v>57</v>
      </c>
      <c r="C60" s="24"/>
      <c r="D60" s="43">
        <f t="shared" ref="D60:I60" si="12">D61</f>
        <v>0</v>
      </c>
      <c r="E60" s="38">
        <f t="shared" si="12"/>
        <v>140976.29999999999</v>
      </c>
      <c r="F60" s="38">
        <f t="shared" si="12"/>
        <v>0</v>
      </c>
      <c r="G60" s="38">
        <f t="shared" si="12"/>
        <v>0</v>
      </c>
      <c r="H60" s="38">
        <f t="shared" si="12"/>
        <v>0</v>
      </c>
      <c r="I60" s="38">
        <f t="shared" si="12"/>
        <v>0</v>
      </c>
    </row>
    <row r="61" spans="1:9" ht="154.80000000000001" customHeight="1" x14ac:dyDescent="0.25">
      <c r="A61" s="17" t="s">
        <v>58</v>
      </c>
      <c r="B61" s="18" t="s">
        <v>59</v>
      </c>
      <c r="C61" s="20" t="s">
        <v>205</v>
      </c>
      <c r="D61" s="49">
        <v>0</v>
      </c>
      <c r="E61" s="50">
        <v>140976.29999999999</v>
      </c>
      <c r="F61" s="47">
        <v>0</v>
      </c>
      <c r="G61" s="48">
        <v>0</v>
      </c>
      <c r="H61" s="48">
        <v>0</v>
      </c>
      <c r="I61" s="48">
        <v>0</v>
      </c>
    </row>
    <row r="62" spans="1:9" x14ac:dyDescent="0.25">
      <c r="A62" s="2" t="s">
        <v>60</v>
      </c>
      <c r="B62" s="21" t="s">
        <v>61</v>
      </c>
      <c r="C62" s="22"/>
      <c r="D62" s="39">
        <f t="shared" ref="D62:I62" si="13">D63+D93+D96+D98</f>
        <v>1389133606.4699998</v>
      </c>
      <c r="E62" s="39">
        <f t="shared" si="13"/>
        <v>1146729025.4399998</v>
      </c>
      <c r="F62" s="39">
        <f t="shared" si="13"/>
        <v>1397014265.79</v>
      </c>
      <c r="G62" s="39">
        <f t="shared" si="13"/>
        <v>1298290018.1300001</v>
      </c>
      <c r="H62" s="39">
        <f t="shared" si="13"/>
        <v>1214896840.46</v>
      </c>
      <c r="I62" s="39">
        <f t="shared" si="13"/>
        <v>1195426375.74</v>
      </c>
    </row>
    <row r="63" spans="1:9" ht="35.450000000000003" customHeight="1" x14ac:dyDescent="0.25">
      <c r="A63" s="2" t="s">
        <v>62</v>
      </c>
      <c r="B63" s="3" t="s">
        <v>136</v>
      </c>
      <c r="C63" s="23"/>
      <c r="D63" s="39">
        <f t="shared" ref="D63:I63" si="14">D64+D69+D82+D89</f>
        <v>1383780545.1799998</v>
      </c>
      <c r="E63" s="39">
        <f t="shared" si="14"/>
        <v>1141248044.3799999</v>
      </c>
      <c r="F63" s="39">
        <f t="shared" si="14"/>
        <v>1391661204.5</v>
      </c>
      <c r="G63" s="39">
        <f t="shared" si="14"/>
        <v>1298290018.1300001</v>
      </c>
      <c r="H63" s="39">
        <f t="shared" si="14"/>
        <v>1214896840.46</v>
      </c>
      <c r="I63" s="39">
        <f t="shared" si="14"/>
        <v>1195426375.74</v>
      </c>
    </row>
    <row r="64" spans="1:9" x14ac:dyDescent="0.25">
      <c r="A64" s="2" t="s">
        <v>63</v>
      </c>
      <c r="B64" s="3" t="s">
        <v>137</v>
      </c>
      <c r="C64" s="2"/>
      <c r="D64" s="40">
        <f t="shared" ref="D64:I64" si="15">D65+D66+D67+D68</f>
        <v>219080740</v>
      </c>
      <c r="E64" s="40">
        <f t="shared" si="15"/>
        <v>201000656.63</v>
      </c>
      <c r="F64" s="40">
        <f t="shared" si="15"/>
        <v>219080740</v>
      </c>
      <c r="G64" s="40">
        <f t="shared" si="15"/>
        <v>214614700</v>
      </c>
      <c r="H64" s="40">
        <f t="shared" si="15"/>
        <v>195267400</v>
      </c>
      <c r="I64" s="40">
        <f t="shared" si="15"/>
        <v>208412800</v>
      </c>
    </row>
    <row r="65" spans="1:9" ht="46.65" x14ac:dyDescent="0.25">
      <c r="A65" s="4" t="s">
        <v>64</v>
      </c>
      <c r="B65" s="5" t="s">
        <v>138</v>
      </c>
      <c r="C65" s="14" t="s">
        <v>154</v>
      </c>
      <c r="D65" s="42">
        <v>201194500</v>
      </c>
      <c r="E65" s="42">
        <v>184428291.63</v>
      </c>
      <c r="F65" s="41">
        <v>201194500</v>
      </c>
      <c r="G65" s="41">
        <v>214614700</v>
      </c>
      <c r="H65" s="41">
        <v>195267400</v>
      </c>
      <c r="I65" s="41">
        <v>208412800</v>
      </c>
    </row>
    <row r="66" spans="1:9" ht="46.65" x14ac:dyDescent="0.25">
      <c r="A66" s="4" t="s">
        <v>65</v>
      </c>
      <c r="B66" s="5" t="s">
        <v>66</v>
      </c>
      <c r="C66" s="14" t="s">
        <v>154</v>
      </c>
      <c r="D66" s="42">
        <v>15766500</v>
      </c>
      <c r="E66" s="42">
        <v>14452625</v>
      </c>
      <c r="F66" s="41">
        <v>15766500</v>
      </c>
      <c r="G66" s="41">
        <v>0</v>
      </c>
      <c r="H66" s="41">
        <v>0</v>
      </c>
      <c r="I66" s="41">
        <v>0</v>
      </c>
    </row>
    <row r="67" spans="1:9" ht="46.65" hidden="1" x14ac:dyDescent="0.25">
      <c r="A67" s="4" t="s">
        <v>67</v>
      </c>
      <c r="B67" s="5" t="s">
        <v>68</v>
      </c>
      <c r="C67" s="14" t="s">
        <v>148</v>
      </c>
      <c r="D67" s="42">
        <v>0</v>
      </c>
      <c r="E67" s="42">
        <v>0</v>
      </c>
      <c r="F67" s="41">
        <v>0</v>
      </c>
      <c r="G67" s="41">
        <v>0</v>
      </c>
      <c r="H67" s="41">
        <v>0</v>
      </c>
      <c r="I67" s="41">
        <v>0</v>
      </c>
    </row>
    <row r="68" spans="1:9" ht="31.1" x14ac:dyDescent="0.25">
      <c r="A68" s="4" t="s">
        <v>69</v>
      </c>
      <c r="B68" s="5" t="s">
        <v>70</v>
      </c>
      <c r="C68" s="14" t="s">
        <v>148</v>
      </c>
      <c r="D68" s="42">
        <v>2119740</v>
      </c>
      <c r="E68" s="42">
        <v>2119740</v>
      </c>
      <c r="F68" s="41">
        <v>2119740</v>
      </c>
      <c r="G68" s="41">
        <v>0</v>
      </c>
      <c r="H68" s="41">
        <v>0</v>
      </c>
      <c r="I68" s="41">
        <v>0</v>
      </c>
    </row>
    <row r="69" spans="1:9" ht="31.1" x14ac:dyDescent="0.25">
      <c r="A69" s="2" t="s">
        <v>71</v>
      </c>
      <c r="B69" s="3" t="s">
        <v>139</v>
      </c>
      <c r="C69" s="2"/>
      <c r="D69" s="38">
        <f>SUM(D70:D81)</f>
        <v>425159435.17999995</v>
      </c>
      <c r="E69" s="38">
        <f t="shared" ref="E69:F69" si="16">SUM(E70:E81)</f>
        <v>310970111.91999996</v>
      </c>
      <c r="F69" s="38">
        <f t="shared" si="16"/>
        <v>434361849.98000002</v>
      </c>
      <c r="G69" s="38">
        <f>SUM(G70:G81)</f>
        <v>341026004.17000002</v>
      </c>
      <c r="H69" s="38">
        <f>SUM(H70:H81)</f>
        <v>291345629.5</v>
      </c>
      <c r="I69" s="38">
        <f>SUM(I70:I81)</f>
        <v>291539164.77999997</v>
      </c>
    </row>
    <row r="70" spans="1:9" ht="46.65" x14ac:dyDescent="0.25">
      <c r="A70" s="4" t="s">
        <v>72</v>
      </c>
      <c r="B70" s="5" t="s">
        <v>73</v>
      </c>
      <c r="C70" s="14" t="s">
        <v>148</v>
      </c>
      <c r="D70" s="42">
        <v>46381210.829999998</v>
      </c>
      <c r="E70" s="42">
        <v>20690176.489999998</v>
      </c>
      <c r="F70" s="41">
        <v>46381210.829999998</v>
      </c>
      <c r="G70" s="41">
        <v>0</v>
      </c>
      <c r="H70" s="41">
        <v>66356157.899999999</v>
      </c>
      <c r="I70" s="41">
        <v>53478357.899999999</v>
      </c>
    </row>
    <row r="71" spans="1:9" ht="124.45" x14ac:dyDescent="0.25">
      <c r="A71" s="4" t="s">
        <v>74</v>
      </c>
      <c r="B71" s="5" t="s">
        <v>75</v>
      </c>
      <c r="C71" s="14" t="s">
        <v>148</v>
      </c>
      <c r="D71" s="42">
        <v>34508812.509999998</v>
      </c>
      <c r="E71" s="42">
        <v>6950556.25</v>
      </c>
      <c r="F71" s="41">
        <v>38204806.509999998</v>
      </c>
      <c r="G71" s="41">
        <v>0</v>
      </c>
      <c r="H71" s="41">
        <v>0</v>
      </c>
      <c r="I71" s="41">
        <v>0</v>
      </c>
    </row>
    <row r="72" spans="1:9" ht="93.35" x14ac:dyDescent="0.25">
      <c r="A72" s="4" t="s">
        <v>76</v>
      </c>
      <c r="B72" s="5" t="s">
        <v>77</v>
      </c>
      <c r="C72" s="14" t="s">
        <v>148</v>
      </c>
      <c r="D72" s="42">
        <v>1444219.2</v>
      </c>
      <c r="E72" s="42">
        <v>292655</v>
      </c>
      <c r="F72" s="41">
        <v>1599840</v>
      </c>
      <c r="G72" s="41">
        <v>139943776.5</v>
      </c>
      <c r="H72" s="41">
        <v>0</v>
      </c>
      <c r="I72" s="41">
        <v>0</v>
      </c>
    </row>
    <row r="73" spans="1:9" ht="62.25" x14ac:dyDescent="0.25">
      <c r="A73" s="4" t="s">
        <v>78</v>
      </c>
      <c r="B73" s="5" t="s">
        <v>79</v>
      </c>
      <c r="C73" s="14" t="s">
        <v>147</v>
      </c>
      <c r="D73" s="42">
        <v>0</v>
      </c>
      <c r="E73" s="42">
        <v>0</v>
      </c>
      <c r="F73" s="41">
        <v>0</v>
      </c>
      <c r="G73" s="41">
        <v>1703508.77</v>
      </c>
      <c r="H73" s="41">
        <v>0</v>
      </c>
      <c r="I73" s="41">
        <v>0</v>
      </c>
    </row>
    <row r="74" spans="1:9" ht="77.8" x14ac:dyDescent="0.25">
      <c r="A74" s="4" t="s">
        <v>80</v>
      </c>
      <c r="B74" s="5" t="s">
        <v>81</v>
      </c>
      <c r="C74" s="14" t="s">
        <v>147</v>
      </c>
      <c r="D74" s="42">
        <v>16009800</v>
      </c>
      <c r="E74" s="42">
        <v>12209799.970000001</v>
      </c>
      <c r="F74" s="41">
        <v>16009800</v>
      </c>
      <c r="G74" s="41">
        <v>16002900</v>
      </c>
      <c r="H74" s="41">
        <v>15484900</v>
      </c>
      <c r="I74" s="41">
        <v>15946700</v>
      </c>
    </row>
    <row r="75" spans="1:9" ht="62.25" x14ac:dyDescent="0.25">
      <c r="A75" s="4" t="s">
        <v>82</v>
      </c>
      <c r="B75" s="5" t="s">
        <v>83</v>
      </c>
      <c r="C75" s="14" t="s">
        <v>153</v>
      </c>
      <c r="D75" s="42">
        <v>688304.8</v>
      </c>
      <c r="E75" s="42">
        <v>688304.8</v>
      </c>
      <c r="F75" s="41">
        <v>688304.8</v>
      </c>
      <c r="G75" s="41">
        <v>0</v>
      </c>
      <c r="H75" s="41">
        <v>0</v>
      </c>
      <c r="I75" s="41">
        <v>0</v>
      </c>
    </row>
    <row r="76" spans="1:9" ht="31.1" x14ac:dyDescent="0.25">
      <c r="A76" s="45" t="s">
        <v>166</v>
      </c>
      <c r="B76" s="5" t="s">
        <v>206</v>
      </c>
      <c r="C76" s="14" t="s">
        <v>148</v>
      </c>
      <c r="D76" s="42">
        <v>0</v>
      </c>
      <c r="E76" s="42">
        <v>0</v>
      </c>
      <c r="F76" s="41">
        <v>0</v>
      </c>
      <c r="G76" s="41">
        <v>942654.12</v>
      </c>
      <c r="H76" s="41">
        <v>268264.71999999997</v>
      </c>
      <c r="I76" s="41">
        <v>0</v>
      </c>
    </row>
    <row r="77" spans="1:9" ht="62.25" x14ac:dyDescent="0.25">
      <c r="A77" s="4" t="s">
        <v>84</v>
      </c>
      <c r="B77" s="5" t="s">
        <v>85</v>
      </c>
      <c r="C77" s="14" t="s">
        <v>153</v>
      </c>
      <c r="D77" s="42">
        <v>26455614.289999999</v>
      </c>
      <c r="E77" s="42">
        <v>15614771.09</v>
      </c>
      <c r="F77" s="41">
        <v>26455614.289999999</v>
      </c>
      <c r="G77" s="41">
        <v>0</v>
      </c>
      <c r="H77" s="41">
        <v>0</v>
      </c>
      <c r="I77" s="41">
        <v>0</v>
      </c>
    </row>
    <row r="78" spans="1:9" ht="51.55" hidden="1" customHeight="1" x14ac:dyDescent="0.25">
      <c r="A78" s="4" t="s">
        <v>86</v>
      </c>
      <c r="B78" s="5" t="s">
        <v>140</v>
      </c>
      <c r="C78" s="14" t="s">
        <v>147</v>
      </c>
      <c r="D78" s="42">
        <v>0</v>
      </c>
      <c r="E78" s="42">
        <v>0</v>
      </c>
      <c r="F78" s="41">
        <v>0</v>
      </c>
      <c r="G78" s="41">
        <v>0</v>
      </c>
      <c r="H78" s="41">
        <v>0</v>
      </c>
      <c r="I78" s="41">
        <v>0</v>
      </c>
    </row>
    <row r="79" spans="1:9" ht="51.55" customHeight="1" x14ac:dyDescent="0.25">
      <c r="A79" s="45" t="s">
        <v>167</v>
      </c>
      <c r="B79" s="5" t="s">
        <v>207</v>
      </c>
      <c r="C79" s="14" t="s">
        <v>148</v>
      </c>
      <c r="D79" s="42">
        <v>0</v>
      </c>
      <c r="E79" s="42">
        <v>0</v>
      </c>
      <c r="F79" s="41">
        <v>0</v>
      </c>
      <c r="G79" s="41">
        <v>0</v>
      </c>
      <c r="H79" s="41">
        <v>26632242.100000001</v>
      </c>
      <c r="I79" s="41">
        <v>39510042.100000001</v>
      </c>
    </row>
    <row r="80" spans="1:9" ht="62.25" x14ac:dyDescent="0.25">
      <c r="A80" s="4" t="s">
        <v>87</v>
      </c>
      <c r="B80" s="5" t="s">
        <v>88</v>
      </c>
      <c r="C80" s="14" t="s">
        <v>148</v>
      </c>
      <c r="D80" s="42">
        <v>76859263.159999996</v>
      </c>
      <c r="E80" s="42">
        <v>76859190.409999996</v>
      </c>
      <c r="F80" s="41">
        <v>76859263.159999996</v>
      </c>
      <c r="G80" s="41">
        <v>0</v>
      </c>
      <c r="H80" s="41">
        <v>0</v>
      </c>
      <c r="I80" s="41">
        <v>0</v>
      </c>
    </row>
    <row r="81" spans="1:9" ht="108.9" x14ac:dyDescent="0.25">
      <c r="A81" s="4" t="s">
        <v>89</v>
      </c>
      <c r="B81" s="5" t="s">
        <v>90</v>
      </c>
      <c r="C81" s="14" t="s">
        <v>156</v>
      </c>
      <c r="D81" s="42">
        <v>222812210.38999999</v>
      </c>
      <c r="E81" s="42">
        <v>177664657.91</v>
      </c>
      <c r="F81" s="41">
        <v>228163010.38999999</v>
      </c>
      <c r="G81" s="41">
        <v>182433164.78</v>
      </c>
      <c r="H81" s="41">
        <v>182604064.78</v>
      </c>
      <c r="I81" s="41">
        <v>182604064.78</v>
      </c>
    </row>
    <row r="82" spans="1:9" s="6" customFormat="1" ht="31.1" x14ac:dyDescent="0.25">
      <c r="A82" s="2" t="s">
        <v>91</v>
      </c>
      <c r="B82" s="3" t="s">
        <v>92</v>
      </c>
      <c r="C82" s="1"/>
      <c r="D82" s="44">
        <f t="shared" ref="D82:I82" si="17">SUM(D83:D88)</f>
        <v>670127578</v>
      </c>
      <c r="E82" s="44">
        <f t="shared" si="17"/>
        <v>570661749.51999998</v>
      </c>
      <c r="F82" s="44">
        <f t="shared" si="17"/>
        <v>668175459.51999998</v>
      </c>
      <c r="G82" s="44">
        <f t="shared" si="17"/>
        <v>696942509.96000004</v>
      </c>
      <c r="H82" s="44">
        <f t="shared" si="17"/>
        <v>695487710.96000004</v>
      </c>
      <c r="I82" s="44">
        <f t="shared" si="17"/>
        <v>695474410.96000004</v>
      </c>
    </row>
    <row r="83" spans="1:9" ht="77.8" x14ac:dyDescent="0.25">
      <c r="A83" s="4" t="s">
        <v>93</v>
      </c>
      <c r="B83" s="5" t="s">
        <v>141</v>
      </c>
      <c r="C83" s="14" t="s">
        <v>155</v>
      </c>
      <c r="D83" s="42">
        <v>61894550</v>
      </c>
      <c r="E83" s="42">
        <v>44777080.090000004</v>
      </c>
      <c r="F83" s="41">
        <v>63542431.520000003</v>
      </c>
      <c r="G83" s="41">
        <v>58438608.960000001</v>
      </c>
      <c r="H83" s="41">
        <v>57258708.960000001</v>
      </c>
      <c r="I83" s="41">
        <v>57245408.960000001</v>
      </c>
    </row>
    <row r="84" spans="1:9" ht="93.35" x14ac:dyDescent="0.25">
      <c r="A84" s="4" t="s">
        <v>94</v>
      </c>
      <c r="B84" s="5" t="s">
        <v>95</v>
      </c>
      <c r="C84" s="14" t="s">
        <v>147</v>
      </c>
      <c r="D84" s="42">
        <v>10435700</v>
      </c>
      <c r="E84" s="42">
        <v>6835700</v>
      </c>
      <c r="F84" s="41">
        <v>6835700</v>
      </c>
      <c r="G84" s="41">
        <v>13093300</v>
      </c>
      <c r="H84" s="41">
        <v>13093300</v>
      </c>
      <c r="I84" s="41">
        <v>13093300</v>
      </c>
    </row>
    <row r="85" spans="1:9" ht="62.25" x14ac:dyDescent="0.25">
      <c r="A85" s="4" t="s">
        <v>96</v>
      </c>
      <c r="B85" s="5" t="s">
        <v>142</v>
      </c>
      <c r="C85" s="14" t="s">
        <v>148</v>
      </c>
      <c r="D85" s="42">
        <v>53062</v>
      </c>
      <c r="E85" s="42">
        <v>0</v>
      </c>
      <c r="F85" s="41">
        <v>53062</v>
      </c>
      <c r="G85" s="41">
        <v>292801</v>
      </c>
      <c r="H85" s="41">
        <v>17902</v>
      </c>
      <c r="I85" s="41">
        <v>17902</v>
      </c>
    </row>
    <row r="86" spans="1:9" ht="77.8" hidden="1" x14ac:dyDescent="0.25">
      <c r="A86" s="4" t="s">
        <v>151</v>
      </c>
      <c r="B86" s="5" t="s">
        <v>150</v>
      </c>
      <c r="C86" s="14" t="s">
        <v>148</v>
      </c>
      <c r="D86" s="42">
        <v>0</v>
      </c>
      <c r="E86" s="42">
        <v>0</v>
      </c>
      <c r="F86" s="41">
        <v>0</v>
      </c>
      <c r="G86" s="41">
        <v>0</v>
      </c>
      <c r="H86" s="41">
        <v>0</v>
      </c>
      <c r="I86" s="41">
        <v>0</v>
      </c>
    </row>
    <row r="87" spans="1:9" ht="31.1" x14ac:dyDescent="0.25">
      <c r="A87" s="4" t="s">
        <v>97</v>
      </c>
      <c r="B87" s="5" t="s">
        <v>98</v>
      </c>
      <c r="C87" s="14" t="s">
        <v>148</v>
      </c>
      <c r="D87" s="42">
        <v>413266</v>
      </c>
      <c r="E87" s="42">
        <v>48969.43</v>
      </c>
      <c r="F87" s="41">
        <v>413266</v>
      </c>
      <c r="G87" s="41">
        <v>0</v>
      </c>
      <c r="H87" s="41">
        <v>0</v>
      </c>
      <c r="I87" s="41">
        <v>0</v>
      </c>
    </row>
    <row r="88" spans="1:9" ht="46.65" x14ac:dyDescent="0.25">
      <c r="A88" s="4" t="s">
        <v>99</v>
      </c>
      <c r="B88" s="5" t="s">
        <v>100</v>
      </c>
      <c r="C88" s="14" t="s">
        <v>147</v>
      </c>
      <c r="D88" s="42">
        <v>597331000</v>
      </c>
      <c r="E88" s="42">
        <v>519000000</v>
      </c>
      <c r="F88" s="41">
        <v>597331000</v>
      </c>
      <c r="G88" s="41">
        <v>625117800</v>
      </c>
      <c r="H88" s="41">
        <v>625117800</v>
      </c>
      <c r="I88" s="41">
        <v>625117800</v>
      </c>
    </row>
    <row r="89" spans="1:9" x14ac:dyDescent="0.25">
      <c r="A89" s="2" t="s">
        <v>101</v>
      </c>
      <c r="B89" s="3" t="s">
        <v>102</v>
      </c>
      <c r="C89" s="2"/>
      <c r="D89" s="38">
        <f t="shared" ref="D89:I89" si="18">SUM(D90:D92)</f>
        <v>69412792</v>
      </c>
      <c r="E89" s="38">
        <f t="shared" si="18"/>
        <v>58615526.310000002</v>
      </c>
      <c r="F89" s="38">
        <f t="shared" si="18"/>
        <v>70043155</v>
      </c>
      <c r="G89" s="38">
        <f t="shared" si="18"/>
        <v>45706804</v>
      </c>
      <c r="H89" s="38">
        <f t="shared" si="18"/>
        <v>32796100</v>
      </c>
      <c r="I89" s="38">
        <f t="shared" si="18"/>
        <v>0</v>
      </c>
    </row>
    <row r="90" spans="1:9" ht="77.8" x14ac:dyDescent="0.25">
      <c r="A90" s="4" t="s">
        <v>103</v>
      </c>
      <c r="B90" s="5" t="s">
        <v>104</v>
      </c>
      <c r="C90" s="14" t="s">
        <v>152</v>
      </c>
      <c r="D90" s="42">
        <v>11965792</v>
      </c>
      <c r="E90" s="42">
        <v>9113621</v>
      </c>
      <c r="F90" s="41">
        <v>11965792</v>
      </c>
      <c r="G90" s="41">
        <v>12910704</v>
      </c>
      <c r="H90" s="41">
        <v>0</v>
      </c>
      <c r="I90" s="41">
        <v>0</v>
      </c>
    </row>
    <row r="91" spans="1:9" ht="77.8" x14ac:dyDescent="0.25">
      <c r="A91" s="4" t="s">
        <v>105</v>
      </c>
      <c r="B91" s="5" t="s">
        <v>106</v>
      </c>
      <c r="C91" s="14" t="s">
        <v>147</v>
      </c>
      <c r="D91" s="42">
        <v>32447000</v>
      </c>
      <c r="E91" s="42">
        <v>26190000</v>
      </c>
      <c r="F91" s="41">
        <v>32447000</v>
      </c>
      <c r="G91" s="41">
        <v>32796100</v>
      </c>
      <c r="H91" s="41">
        <v>32796100</v>
      </c>
      <c r="I91" s="41">
        <v>0</v>
      </c>
    </row>
    <row r="92" spans="1:9" ht="31.1" x14ac:dyDescent="0.25">
      <c r="A92" s="4" t="s">
        <v>107</v>
      </c>
      <c r="B92" s="5" t="s">
        <v>108</v>
      </c>
      <c r="C92" s="14" t="s">
        <v>148</v>
      </c>
      <c r="D92" s="42">
        <v>25000000</v>
      </c>
      <c r="E92" s="42">
        <v>23311905.309999999</v>
      </c>
      <c r="F92" s="41">
        <v>25630363</v>
      </c>
      <c r="G92" s="41">
        <v>0</v>
      </c>
      <c r="H92" s="41">
        <v>0</v>
      </c>
      <c r="I92" s="41">
        <v>0</v>
      </c>
    </row>
    <row r="93" spans="1:9" x14ac:dyDescent="0.25">
      <c r="A93" s="2" t="s">
        <v>109</v>
      </c>
      <c r="B93" s="3" t="s">
        <v>110</v>
      </c>
      <c r="C93" s="2"/>
      <c r="D93" s="38">
        <f>SUM(D94:D95)</f>
        <v>4315000</v>
      </c>
      <c r="E93" s="38">
        <f>SUM(E94:E95)</f>
        <v>4315000</v>
      </c>
      <c r="F93" s="38">
        <f>SUM(F94:F95)</f>
        <v>4315000</v>
      </c>
      <c r="G93" s="38">
        <v>0</v>
      </c>
      <c r="H93" s="38">
        <v>0</v>
      </c>
      <c r="I93" s="38">
        <v>0</v>
      </c>
    </row>
    <row r="94" spans="1:9" ht="77.8" x14ac:dyDescent="0.25">
      <c r="A94" s="4" t="s">
        <v>112</v>
      </c>
      <c r="B94" s="5" t="s">
        <v>113</v>
      </c>
      <c r="C94" s="14" t="s">
        <v>148</v>
      </c>
      <c r="D94" s="42">
        <v>15000</v>
      </c>
      <c r="E94" s="42">
        <v>15000</v>
      </c>
      <c r="F94" s="41">
        <v>15000</v>
      </c>
      <c r="G94" s="41">
        <v>0</v>
      </c>
      <c r="H94" s="41">
        <v>0</v>
      </c>
      <c r="I94" s="41">
        <v>0</v>
      </c>
    </row>
    <row r="95" spans="1:9" ht="31.1" x14ac:dyDescent="0.25">
      <c r="A95" s="4" t="s">
        <v>114</v>
      </c>
      <c r="B95" s="5" t="s">
        <v>111</v>
      </c>
      <c r="C95" s="14" t="s">
        <v>148</v>
      </c>
      <c r="D95" s="42">
        <v>4300000</v>
      </c>
      <c r="E95" s="42">
        <v>4300000</v>
      </c>
      <c r="F95" s="41">
        <v>4300000</v>
      </c>
      <c r="G95" s="41">
        <v>0</v>
      </c>
      <c r="H95" s="41">
        <v>0</v>
      </c>
      <c r="I95" s="41">
        <v>0</v>
      </c>
    </row>
    <row r="96" spans="1:9" ht="77.8" x14ac:dyDescent="0.25">
      <c r="A96" s="4" t="s">
        <v>115</v>
      </c>
      <c r="B96" s="3" t="s">
        <v>143</v>
      </c>
      <c r="C96" s="2"/>
      <c r="D96" s="38">
        <f>SUM(D97:D97)</f>
        <v>1121384.27</v>
      </c>
      <c r="E96" s="38">
        <f>SUM(E97:E97)</f>
        <v>1256330.71</v>
      </c>
      <c r="F96" s="38">
        <f>SUM(F97:F97)</f>
        <v>1121384.27</v>
      </c>
      <c r="G96" s="38">
        <v>0</v>
      </c>
      <c r="H96" s="38">
        <v>0</v>
      </c>
      <c r="I96" s="38">
        <v>0</v>
      </c>
    </row>
    <row r="97" spans="1:9" ht="111.6" customHeight="1" x14ac:dyDescent="0.25">
      <c r="A97" s="4" t="s">
        <v>208</v>
      </c>
      <c r="B97" s="5" t="s">
        <v>211</v>
      </c>
      <c r="C97" s="14" t="s">
        <v>209</v>
      </c>
      <c r="D97" s="42">
        <v>1121384.27</v>
      </c>
      <c r="E97" s="42">
        <v>1256330.71</v>
      </c>
      <c r="F97" s="41">
        <f>D97</f>
        <v>1121384.27</v>
      </c>
      <c r="G97" s="41">
        <v>0</v>
      </c>
      <c r="H97" s="41">
        <v>0</v>
      </c>
      <c r="I97" s="41">
        <v>0</v>
      </c>
    </row>
    <row r="98" spans="1:9" ht="62.25" x14ac:dyDescent="0.25">
      <c r="A98" s="2" t="s">
        <v>116</v>
      </c>
      <c r="B98" s="3" t="s">
        <v>117</v>
      </c>
      <c r="C98" s="2"/>
      <c r="D98" s="38">
        <f>SUM(D99)</f>
        <v>-83322.98</v>
      </c>
      <c r="E98" s="38">
        <f>SUM(E99)</f>
        <v>-90349.65</v>
      </c>
      <c r="F98" s="38">
        <f>SUM(F99)</f>
        <v>-83322.98</v>
      </c>
      <c r="G98" s="38">
        <v>0</v>
      </c>
      <c r="H98" s="38">
        <v>0</v>
      </c>
      <c r="I98" s="38">
        <v>0</v>
      </c>
    </row>
    <row r="99" spans="1:9" ht="62.25" x14ac:dyDescent="0.25">
      <c r="A99" s="4" t="s">
        <v>210</v>
      </c>
      <c r="B99" s="5" t="s">
        <v>212</v>
      </c>
      <c r="C99" s="14" t="s">
        <v>148</v>
      </c>
      <c r="D99" s="42">
        <v>-83322.98</v>
      </c>
      <c r="E99" s="42">
        <v>-90349.65</v>
      </c>
      <c r="F99" s="41">
        <f>D99</f>
        <v>-83322.98</v>
      </c>
      <c r="G99" s="41">
        <v>0</v>
      </c>
      <c r="H99" s="41">
        <v>0</v>
      </c>
      <c r="I99" s="41">
        <v>0</v>
      </c>
    </row>
    <row r="100" spans="1:9" x14ac:dyDescent="0.25">
      <c r="A100" s="58"/>
      <c r="B100" s="58"/>
      <c r="C100" s="4"/>
      <c r="D100" s="41"/>
      <c r="E100" s="41"/>
      <c r="F100" s="41"/>
      <c r="G100" s="41"/>
      <c r="H100" s="41"/>
      <c r="I100" s="41"/>
    </row>
  </sheetData>
  <autoFilter ref="A1:I100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2">
    <mergeCell ref="B1:I1"/>
    <mergeCell ref="F7:F8"/>
    <mergeCell ref="G7:I7"/>
    <mergeCell ref="A6:B6"/>
    <mergeCell ref="A100:B100"/>
    <mergeCell ref="A2:I2"/>
    <mergeCell ref="A5:B5"/>
    <mergeCell ref="A7:B8"/>
    <mergeCell ref="C7:C8"/>
    <mergeCell ref="D7:D8"/>
    <mergeCell ref="E7:E8"/>
    <mergeCell ref="A3:I3"/>
  </mergeCells>
  <pageMargins left="0.39370080000000002" right="0.39370080000000002" top="0.39370080000000002" bottom="0.58740159999999997" header="0.3" footer="0.3"/>
  <pageSetup paperSize="9" scale="60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2021-11-13T09:18:04Z</dcterms:modified>
</cp:coreProperties>
</file>