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_FilterDatabase" localSheetId="0" hidden="1">Table1!$A$1:$I$48</definedName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F22" i="1" l="1"/>
  <c r="F42" i="1" l="1"/>
  <c r="F35" i="1"/>
  <c r="F30" i="1"/>
  <c r="F29" i="1"/>
  <c r="F12" i="1"/>
  <c r="F10" i="1"/>
  <c r="F9" i="1"/>
  <c r="G37" i="1" l="1"/>
  <c r="G13" i="1"/>
  <c r="G7" i="1"/>
  <c r="I25" i="1" l="1"/>
  <c r="H25" i="1"/>
  <c r="H27" i="1"/>
  <c r="I27" i="1"/>
  <c r="E21" i="1"/>
  <c r="D21" i="1"/>
  <c r="G6" i="1"/>
  <c r="E26" i="1" l="1"/>
  <c r="F26" i="1"/>
  <c r="H26" i="1"/>
  <c r="I26" i="1"/>
  <c r="D26" i="1"/>
  <c r="E46" i="1" l="1"/>
  <c r="E44" i="1"/>
  <c r="E41" i="1"/>
  <c r="E37" i="1"/>
  <c r="E34" i="1"/>
  <c r="E28" i="1"/>
  <c r="E16" i="1"/>
  <c r="E13" i="1"/>
  <c r="E7" i="1"/>
  <c r="E6" i="1" s="1"/>
  <c r="F37" i="1" l="1"/>
  <c r="F13" i="1"/>
  <c r="I48" i="1" l="1"/>
  <c r="H48" i="1"/>
  <c r="I47" i="1"/>
  <c r="H47" i="1"/>
  <c r="I45" i="1"/>
  <c r="H45" i="1"/>
  <c r="I43" i="1"/>
  <c r="H43" i="1"/>
  <c r="I42" i="1"/>
  <c r="H42" i="1"/>
  <c r="I40" i="1"/>
  <c r="H40" i="1"/>
  <c r="I39" i="1"/>
  <c r="H39" i="1"/>
  <c r="I38" i="1"/>
  <c r="H38" i="1"/>
  <c r="I36" i="1"/>
  <c r="H36" i="1"/>
  <c r="I35" i="1"/>
  <c r="H35" i="1"/>
  <c r="I33" i="1"/>
  <c r="H33" i="1"/>
  <c r="I32" i="1"/>
  <c r="H32" i="1"/>
  <c r="I31" i="1"/>
  <c r="H31" i="1"/>
  <c r="I30" i="1"/>
  <c r="H30" i="1"/>
  <c r="I29" i="1"/>
  <c r="H29" i="1"/>
  <c r="I24" i="1"/>
  <c r="H24" i="1"/>
  <c r="I23" i="1"/>
  <c r="H23" i="1"/>
  <c r="I22" i="1"/>
  <c r="H22" i="1"/>
  <c r="I20" i="1"/>
  <c r="H20" i="1"/>
  <c r="I19" i="1"/>
  <c r="H19" i="1"/>
  <c r="I18" i="1"/>
  <c r="H18" i="1"/>
  <c r="I17" i="1"/>
  <c r="H17" i="1"/>
  <c r="I15" i="1"/>
  <c r="H15" i="1"/>
  <c r="I14" i="1"/>
  <c r="H14" i="1"/>
  <c r="H13" i="1"/>
  <c r="I12" i="1"/>
  <c r="H12" i="1"/>
  <c r="I11" i="1"/>
  <c r="H11" i="1"/>
  <c r="I10" i="1"/>
  <c r="H10" i="1"/>
  <c r="I9" i="1"/>
  <c r="H9" i="1"/>
  <c r="I8" i="1"/>
  <c r="H8" i="1"/>
  <c r="D37" i="1"/>
  <c r="I37" i="1" s="1"/>
  <c r="F16" i="1"/>
  <c r="H16" i="1" s="1"/>
  <c r="D16" i="1"/>
  <c r="I16" i="1" s="1"/>
  <c r="F46" i="1"/>
  <c r="H46" i="1" s="1"/>
  <c r="D46" i="1"/>
  <c r="I46" i="1" s="1"/>
  <c r="F44" i="1"/>
  <c r="H44" i="1" s="1"/>
  <c r="D44" i="1"/>
  <c r="I44" i="1" s="1"/>
  <c r="F41" i="1"/>
  <c r="H41" i="1" s="1"/>
  <c r="D41" i="1"/>
  <c r="I41" i="1" s="1"/>
  <c r="H37" i="1"/>
  <c r="F34" i="1"/>
  <c r="H34" i="1" s="1"/>
  <c r="D34" i="1"/>
  <c r="I34" i="1" s="1"/>
  <c r="F28" i="1"/>
  <c r="H28" i="1" s="1"/>
  <c r="D28" i="1"/>
  <c r="I28" i="1" s="1"/>
  <c r="F21" i="1"/>
  <c r="H21" i="1" s="1"/>
  <c r="I21" i="1"/>
  <c r="D13" i="1"/>
  <c r="I13" i="1" s="1"/>
  <c r="F7" i="1"/>
  <c r="H7" i="1" s="1"/>
  <c r="D7" i="1"/>
  <c r="I6" i="1" l="1"/>
  <c r="H6" i="1"/>
  <c r="F6" i="1"/>
  <c r="I7" i="1"/>
  <c r="D6" i="1"/>
</calcChain>
</file>

<file path=xl/sharedStrings.xml><?xml version="1.0" encoding="utf-8"?>
<sst xmlns="http://schemas.openxmlformats.org/spreadsheetml/2006/main" count="147" uniqueCount="71">
  <si>
    <t/>
  </si>
  <si>
    <t>Наименование</t>
  </si>
  <si>
    <t>РЗ</t>
  </si>
  <si>
    <t>ПР</t>
  </si>
  <si>
    <t>1</t>
  </si>
  <si>
    <t>2</t>
  </si>
  <si>
    <t>3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</si>
  <si>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</si>
  <si>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</si>
  <si>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</si>
  <si>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</si>
  <si>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</si>
  <si>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</si>
  <si>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</si>
  <si>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</si>
  <si>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</si>
  <si>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</si>
  <si>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</si>
  <si>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</si>
  <si>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</si>
  <si>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</si>
  <si>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</si>
  <si>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</si>
  <si>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</si>
  <si>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</si>
  <si>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</si>
  <si>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</si>
  <si>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</si>
  <si>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</si>
  <si>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</si>
  <si>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</si>
  <si>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</si>
  <si>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</si>
  <si>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</si>
  <si>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</si>
  <si>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</si>
  <si>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</si>
  <si>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</si>
  <si>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</si>
  <si>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</si>
  <si>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</si>
  <si>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</si>
  <si>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</si>
  <si>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</si>
  <si>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</si>
  <si>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</si>
  <si>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</si>
  <si>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</si>
  <si>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</si>
  <si>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</si>
  <si>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</si>
  <si>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</si>
  <si>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</si>
  <si>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</si>
  <si>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</si>
  <si>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</si>
  <si>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</si>
  <si>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</si>
  <si>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</si>
  <si>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Обеспечение проведения выборов и референдумов</t>
  </si>
  <si>
    <t>Сельское хозяйство и рыболовство</t>
  </si>
  <si>
    <t>Исполнение за 2021 год</t>
  </si>
  <si>
    <t xml:space="preserve">Уточненный план на 2022 год (на 01.11.2022г.) </t>
  </si>
  <si>
    <t>Ожидаемое исполнение за 2022 год</t>
  </si>
  <si>
    <t>2023 год план</t>
  </si>
  <si>
    <t>отклонение плана 2023г. от  ожидаемого исполнения 2022г.</t>
  </si>
  <si>
    <t>отклонение плана 2023г. от  исполнения за 2021г.</t>
  </si>
  <si>
    <t>Сведения о расходах бюджета  МО МР "Усть-Куломский" по разделам и подразделам классификации расходов на 2023 год в сравнении с ожидаемым исполнением за 2022 год и исполнением за 2021 год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</si>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</sst>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6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horizontal="right" vertical="top" wrapText="1"/>
    </xf>
    <xf numFmtId="4" fontId="8" fillId="2" borderId="6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" fontId="4" fillId="0" borderId="6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11" fillId="4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11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12" fillId="4" borderId="1" xfId="0" applyNumberFormat="1" applyFont="1" applyFill="1" applyBorder="1" applyAlignment="1">
      <alignment horizontal="right" vertical="top" wrapText="1"/>
    </xf>
    <xf numFmtId="4" fontId="12" fillId="3" borderId="1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workbookViewId="0">
      <selection activeCell="F23" sqref="F23"/>
    </sheetView>
  </sheetViews>
  <sheetFormatPr defaultRowHeight="12.7" x14ac:dyDescent="0.25"/>
  <cols>
    <col min="1" max="1" width="60.6640625" customWidth="1"/>
    <col min="2" max="3" width="7.6640625" customWidth="1"/>
    <col min="4" max="5" width="18.44140625" customWidth="1"/>
    <col min="6" max="6" width="18.21875" customWidth="1"/>
    <col min="7" max="7" width="17.6640625" customWidth="1"/>
    <col min="8" max="9" width="16.77734375" customWidth="1"/>
  </cols>
  <sheetData>
    <row r="1" spans="1:9" ht="17.149999999999999" customHeight="1" x14ac:dyDescent="0.25">
      <c r="A1" s="1" t="s">
        <v>0</v>
      </c>
      <c r="B1" s="1" t="s">
        <v>0</v>
      </c>
      <c r="C1" s="1" t="s">
        <v>0</v>
      </c>
      <c r="D1" s="1"/>
      <c r="E1" s="1"/>
      <c r="F1" s="1"/>
      <c r="G1" s="1" t="s">
        <v>0</v>
      </c>
      <c r="H1" s="1" t="s">
        <v>0</v>
      </c>
      <c r="I1" s="1" t="s">
        <v>0</v>
      </c>
    </row>
    <row r="2" spans="1:9" ht="41.5" customHeight="1" x14ac:dyDescent="0.25">
      <c r="A2" s="45" t="s">
        <v>67</v>
      </c>
      <c r="B2" s="45"/>
      <c r="C2" s="45"/>
      <c r="D2" s="45"/>
      <c r="E2" s="45"/>
      <c r="F2" s="45"/>
      <c r="G2" s="45"/>
      <c r="H2" s="45"/>
      <c r="I2" s="45"/>
    </row>
    <row r="3" spans="1:9" ht="28.65" customHeight="1" x14ac:dyDescent="0.25">
      <c r="A3" s="12"/>
      <c r="B3" s="12"/>
      <c r="C3" s="12"/>
      <c r="D3" s="12"/>
      <c r="E3" s="12"/>
      <c r="F3" s="12"/>
      <c r="G3" s="12"/>
      <c r="H3" s="12"/>
      <c r="I3" s="12"/>
    </row>
    <row r="4" spans="1:9" ht="100.25" x14ac:dyDescent="0.25">
      <c r="A4" s="8" t="s">
        <v>1</v>
      </c>
      <c r="B4" s="8" t="s">
        <v>2</v>
      </c>
      <c r="C4" s="8" t="s">
        <v>3</v>
      </c>
      <c r="D4" s="9" t="s">
        <v>61</v>
      </c>
      <c r="E4" s="10" t="s">
        <v>62</v>
      </c>
      <c r="F4" s="13" t="s">
        <v>63</v>
      </c>
      <c r="G4" s="8" t="s">
        <v>64</v>
      </c>
      <c r="H4" s="11" t="s">
        <v>65</v>
      </c>
      <c r="I4" s="11" t="s">
        <v>66</v>
      </c>
    </row>
    <row r="5" spans="1:9" s="2" customFormat="1" x14ac:dyDescent="0.25">
      <c r="A5" s="3" t="s">
        <v>4</v>
      </c>
      <c r="B5" s="3" t="s">
        <v>5</v>
      </c>
      <c r="C5" s="3" t="s">
        <v>6</v>
      </c>
      <c r="D5" s="4">
        <v>4</v>
      </c>
      <c r="E5" s="5">
        <v>5</v>
      </c>
      <c r="F5" s="4">
        <v>6</v>
      </c>
      <c r="G5" s="3">
        <v>7</v>
      </c>
      <c r="H5" s="6">
        <v>8</v>
      </c>
      <c r="I5" s="7">
        <v>9</v>
      </c>
    </row>
    <row r="6" spans="1:9" ht="15.55" x14ac:dyDescent="0.3">
      <c r="A6" s="14" t="s">
        <v>7</v>
      </c>
      <c r="B6" s="15" t="s">
        <v>0</v>
      </c>
      <c r="C6" s="15" t="s">
        <v>0</v>
      </c>
      <c r="D6" s="36">
        <f>D7+D13+D16+D21+D28+D34+D37+D41+D44+D46+D26</f>
        <v>1775731459.73</v>
      </c>
      <c r="E6" s="36">
        <f>E7+E13+E16+E21+E28+E34+E37+E41+E44+E46+E26</f>
        <v>2031350144.5600002</v>
      </c>
      <c r="F6" s="37">
        <f t="shared" ref="F6" si="0">F7+F13+F16+F21+F28+F34+F37+F41+F44+F46+F26</f>
        <v>2044994774.5600002</v>
      </c>
      <c r="G6" s="38">
        <f>G7+G13+G16+G21+G26+G28+G34+G37+G41+G44+G46</f>
        <v>1916575765.8499997</v>
      </c>
      <c r="H6" s="24">
        <f t="shared" ref="H6:I6" si="1">H7+H13+H16+H21+H26+H28+H34+H37+H41+H44+H46</f>
        <v>-128419008.71000016</v>
      </c>
      <c r="I6" s="24">
        <f t="shared" si="1"/>
        <v>140844306.12</v>
      </c>
    </row>
    <row r="7" spans="1:9" ht="15.55" x14ac:dyDescent="0.3">
      <c r="A7" s="16" t="s">
        <v>8</v>
      </c>
      <c r="B7" s="17" t="s">
        <v>9</v>
      </c>
      <c r="C7" s="17" t="s">
        <v>0</v>
      </c>
      <c r="D7" s="39">
        <f>SUM(D8:D12)</f>
        <v>113955720.19</v>
      </c>
      <c r="E7" s="39">
        <f>SUM(E8:E12)</f>
        <v>128569128.64</v>
      </c>
      <c r="F7" s="40">
        <f t="shared" ref="F7" si="2">SUM(F8:F12)</f>
        <v>133904421.64</v>
      </c>
      <c r="G7" s="39">
        <f>SUM(G8:G12)</f>
        <v>133214533.78</v>
      </c>
      <c r="H7" s="30">
        <f>SUM(G7-F7)</f>
        <v>-689887.8599999994</v>
      </c>
      <c r="I7" s="33">
        <f t="shared" ref="I7:I48" si="3">SUM(G7-D7)</f>
        <v>19258813.590000004</v>
      </c>
    </row>
    <row r="8" spans="1:9" ht="31.1" x14ac:dyDescent="0.3">
      <c r="A8" s="18" t="s">
        <v>10</v>
      </c>
      <c r="B8" s="19" t="s">
        <v>9</v>
      </c>
      <c r="C8" s="19" t="s">
        <v>11</v>
      </c>
      <c r="D8" s="41">
        <v>3651803.22</v>
      </c>
      <c r="E8" s="42">
        <v>3886962.11</v>
      </c>
      <c r="F8" s="43">
        <v>3886962.11</v>
      </c>
      <c r="G8" s="42">
        <v>4120276</v>
      </c>
      <c r="H8" s="31">
        <f t="shared" ref="H8:H48" si="4">SUM(G8-F8)</f>
        <v>233313.89000000013</v>
      </c>
      <c r="I8" s="32">
        <f t="shared" si="3"/>
        <v>468472.7799999998</v>
      </c>
    </row>
    <row r="9" spans="1:9" ht="62.25" x14ac:dyDescent="0.3">
      <c r="A9" s="18" t="s">
        <v>12</v>
      </c>
      <c r="B9" s="19" t="s">
        <v>9</v>
      </c>
      <c r="C9" s="19" t="s">
        <v>13</v>
      </c>
      <c r="D9" s="41">
        <v>78816439.950000003</v>
      </c>
      <c r="E9" s="42">
        <v>87179362.459999993</v>
      </c>
      <c r="F9" s="43">
        <f>87179362.46+145323</f>
        <v>87324685.459999993</v>
      </c>
      <c r="G9" s="42">
        <v>89922678.700000003</v>
      </c>
      <c r="H9" s="31">
        <f t="shared" si="4"/>
        <v>2597993.2400000095</v>
      </c>
      <c r="I9" s="32">
        <f t="shared" si="3"/>
        <v>11106238.75</v>
      </c>
    </row>
    <row r="10" spans="1:9" ht="46.65" x14ac:dyDescent="0.3">
      <c r="A10" s="18" t="s">
        <v>14</v>
      </c>
      <c r="B10" s="19" t="s">
        <v>9</v>
      </c>
      <c r="C10" s="19" t="s">
        <v>15</v>
      </c>
      <c r="D10" s="41">
        <v>23993856.620000001</v>
      </c>
      <c r="E10" s="42">
        <v>26083822.73</v>
      </c>
      <c r="F10" s="43">
        <f>26083822.73+499970</f>
        <v>26583792.73</v>
      </c>
      <c r="G10" s="42">
        <v>25646256</v>
      </c>
      <c r="H10" s="31">
        <f t="shared" si="4"/>
        <v>-937536.73000000045</v>
      </c>
      <c r="I10" s="32">
        <f t="shared" si="3"/>
        <v>1652399.379999999</v>
      </c>
    </row>
    <row r="11" spans="1:9" ht="15.55" x14ac:dyDescent="0.3">
      <c r="A11" s="18" t="s">
        <v>59</v>
      </c>
      <c r="B11" s="19" t="s">
        <v>9</v>
      </c>
      <c r="C11" s="19" t="s">
        <v>36</v>
      </c>
      <c r="D11" s="41">
        <v>249679.21</v>
      </c>
      <c r="E11" s="42">
        <v>550000</v>
      </c>
      <c r="F11" s="43">
        <v>550000</v>
      </c>
      <c r="G11" s="42">
        <v>0</v>
      </c>
      <c r="H11" s="31">
        <f t="shared" si="4"/>
        <v>-550000</v>
      </c>
      <c r="I11" s="32">
        <f t="shared" si="3"/>
        <v>-249679.21</v>
      </c>
    </row>
    <row r="12" spans="1:9" ht="15.55" x14ac:dyDescent="0.3">
      <c r="A12" s="18" t="s">
        <v>16</v>
      </c>
      <c r="B12" s="19" t="s">
        <v>9</v>
      </c>
      <c r="C12" s="19" t="s">
        <v>17</v>
      </c>
      <c r="D12" s="41">
        <v>7243941.1900000004</v>
      </c>
      <c r="E12" s="42">
        <v>10868981.34</v>
      </c>
      <c r="F12" s="43">
        <f>10868981.34+4690000</f>
        <v>15558981.34</v>
      </c>
      <c r="G12" s="42">
        <v>13525323.08</v>
      </c>
      <c r="H12" s="31">
        <f t="shared" si="4"/>
        <v>-2033658.2599999998</v>
      </c>
      <c r="I12" s="32">
        <f t="shared" si="3"/>
        <v>6281381.8899999997</v>
      </c>
    </row>
    <row r="13" spans="1:9" ht="31.1" x14ac:dyDescent="0.3">
      <c r="A13" s="16" t="s">
        <v>18</v>
      </c>
      <c r="B13" s="17" t="s">
        <v>19</v>
      </c>
      <c r="C13" s="17" t="s">
        <v>0</v>
      </c>
      <c r="D13" s="39">
        <f>SUM(D14:D15)</f>
        <v>2174712.16</v>
      </c>
      <c r="E13" s="39">
        <f>SUM(E14:E15)</f>
        <v>26185065.440000001</v>
      </c>
      <c r="F13" s="40">
        <f t="shared" ref="F13" si="5">SUM(F14:F15)</f>
        <v>26185065.440000001</v>
      </c>
      <c r="G13" s="39">
        <f>SUM(G14:G15)</f>
        <v>2045000</v>
      </c>
      <c r="H13" s="30">
        <f t="shared" si="4"/>
        <v>-24140065.440000001</v>
      </c>
      <c r="I13" s="33">
        <f t="shared" si="3"/>
        <v>-129712.16000000015</v>
      </c>
    </row>
    <row r="14" spans="1:9" ht="15.55" x14ac:dyDescent="0.3">
      <c r="A14" s="18" t="s">
        <v>20</v>
      </c>
      <c r="B14" s="19" t="s">
        <v>19</v>
      </c>
      <c r="C14" s="19" t="s">
        <v>21</v>
      </c>
      <c r="D14" s="41">
        <v>1709826.33</v>
      </c>
      <c r="E14" s="42">
        <v>25328965.030000001</v>
      </c>
      <c r="F14" s="43">
        <v>25328965.030000001</v>
      </c>
      <c r="G14" s="42">
        <v>1446000</v>
      </c>
      <c r="H14" s="31">
        <f t="shared" si="4"/>
        <v>-23882965.030000001</v>
      </c>
      <c r="I14" s="32">
        <f t="shared" si="3"/>
        <v>-263826.33000000007</v>
      </c>
    </row>
    <row r="15" spans="1:9" ht="31.1" x14ac:dyDescent="0.3">
      <c r="A15" s="18" t="s">
        <v>22</v>
      </c>
      <c r="B15" s="19" t="s">
        <v>19</v>
      </c>
      <c r="C15" s="19" t="s">
        <v>23</v>
      </c>
      <c r="D15" s="41">
        <v>464885.83</v>
      </c>
      <c r="E15" s="42">
        <v>856100.41</v>
      </c>
      <c r="F15" s="43">
        <v>856100.41</v>
      </c>
      <c r="G15" s="42">
        <v>599000</v>
      </c>
      <c r="H15" s="31">
        <f t="shared" si="4"/>
        <v>-257100.41000000003</v>
      </c>
      <c r="I15" s="32">
        <f t="shared" si="3"/>
        <v>134114.16999999998</v>
      </c>
    </row>
    <row r="16" spans="1:9" ht="15.55" x14ac:dyDescent="0.3">
      <c r="A16" s="16" t="s">
        <v>24</v>
      </c>
      <c r="B16" s="17" t="s">
        <v>13</v>
      </c>
      <c r="C16" s="17" t="s">
        <v>0</v>
      </c>
      <c r="D16" s="39">
        <f>SUM(D17:D20)</f>
        <v>149685079.85999998</v>
      </c>
      <c r="E16" s="39">
        <f>SUM(E17:E20)</f>
        <v>136241460.63</v>
      </c>
      <c r="F16" s="40">
        <f t="shared" ref="F16" si="6">SUM(F17:F20)</f>
        <v>136241460.63</v>
      </c>
      <c r="G16" s="39">
        <v>59118030</v>
      </c>
      <c r="H16" s="30">
        <f t="shared" si="4"/>
        <v>-77123430.629999995</v>
      </c>
      <c r="I16" s="33">
        <f t="shared" si="3"/>
        <v>-90567049.859999985</v>
      </c>
    </row>
    <row r="17" spans="1:9" s="2" customFormat="1" ht="15.55" x14ac:dyDescent="0.3">
      <c r="A17" s="20" t="s">
        <v>60</v>
      </c>
      <c r="B17" s="21" t="s">
        <v>13</v>
      </c>
      <c r="C17" s="21" t="s">
        <v>31</v>
      </c>
      <c r="D17" s="42">
        <v>2460000</v>
      </c>
      <c r="E17" s="42">
        <v>1390000</v>
      </c>
      <c r="F17" s="43">
        <v>1390000</v>
      </c>
      <c r="G17" s="42"/>
      <c r="H17" s="31">
        <f t="shared" si="4"/>
        <v>-1390000</v>
      </c>
      <c r="I17" s="32">
        <f t="shared" si="3"/>
        <v>-2460000</v>
      </c>
    </row>
    <row r="18" spans="1:9" ht="15.55" x14ac:dyDescent="0.3">
      <c r="A18" s="18" t="s">
        <v>25</v>
      </c>
      <c r="B18" s="19" t="s">
        <v>13</v>
      </c>
      <c r="C18" s="19" t="s">
        <v>26</v>
      </c>
      <c r="D18" s="41">
        <v>3542603.73</v>
      </c>
      <c r="E18" s="42">
        <v>7867295</v>
      </c>
      <c r="F18" s="43">
        <v>7867295</v>
      </c>
      <c r="G18" s="42">
        <v>8421130</v>
      </c>
      <c r="H18" s="31">
        <f t="shared" si="4"/>
        <v>553835</v>
      </c>
      <c r="I18" s="32">
        <f t="shared" si="3"/>
        <v>4878526.2699999996</v>
      </c>
    </row>
    <row r="19" spans="1:9" ht="15.55" x14ac:dyDescent="0.3">
      <c r="A19" s="18" t="s">
        <v>27</v>
      </c>
      <c r="B19" s="19" t="s">
        <v>13</v>
      </c>
      <c r="C19" s="19" t="s">
        <v>21</v>
      </c>
      <c r="D19" s="41">
        <v>137525089.96000001</v>
      </c>
      <c r="E19" s="42">
        <v>126714165.63</v>
      </c>
      <c r="F19" s="43">
        <v>126714165.63</v>
      </c>
      <c r="G19" s="42">
        <v>50676900</v>
      </c>
      <c r="H19" s="31">
        <f t="shared" si="4"/>
        <v>-76037265.629999995</v>
      </c>
      <c r="I19" s="32">
        <f t="shared" si="3"/>
        <v>-86848189.960000008</v>
      </c>
    </row>
    <row r="20" spans="1:9" ht="15.55" x14ac:dyDescent="0.3">
      <c r="A20" s="18" t="s">
        <v>28</v>
      </c>
      <c r="B20" s="19" t="s">
        <v>13</v>
      </c>
      <c r="C20" s="19" t="s">
        <v>29</v>
      </c>
      <c r="D20" s="41">
        <v>6157386.1699999999</v>
      </c>
      <c r="E20" s="42">
        <v>270000</v>
      </c>
      <c r="F20" s="43">
        <v>270000</v>
      </c>
      <c r="G20" s="42">
        <v>20000</v>
      </c>
      <c r="H20" s="31">
        <f t="shared" si="4"/>
        <v>-250000</v>
      </c>
      <c r="I20" s="32">
        <f t="shared" si="3"/>
        <v>-6137386.1699999999</v>
      </c>
    </row>
    <row r="21" spans="1:9" ht="15.55" x14ac:dyDescent="0.3">
      <c r="A21" s="16" t="s">
        <v>30</v>
      </c>
      <c r="B21" s="17" t="s">
        <v>31</v>
      </c>
      <c r="C21" s="17" t="s">
        <v>0</v>
      </c>
      <c r="D21" s="39">
        <f>SUM(D22:D25)</f>
        <v>70191556.709999993</v>
      </c>
      <c r="E21" s="39">
        <f>SUM(E22:E25)</f>
        <v>197212368.99000001</v>
      </c>
      <c r="F21" s="40">
        <f t="shared" ref="F21" si="7">SUM(F22:F24)</f>
        <v>197212368.99000001</v>
      </c>
      <c r="G21" s="39">
        <v>229682048.63999999</v>
      </c>
      <c r="H21" s="30">
        <f t="shared" si="4"/>
        <v>32469679.649999976</v>
      </c>
      <c r="I21" s="33">
        <f t="shared" si="3"/>
        <v>159490491.93000001</v>
      </c>
    </row>
    <row r="22" spans="1:9" ht="15.55" x14ac:dyDescent="0.3">
      <c r="A22" s="18" t="s">
        <v>32</v>
      </c>
      <c r="B22" s="19" t="s">
        <v>31</v>
      </c>
      <c r="C22" s="19" t="s">
        <v>9</v>
      </c>
      <c r="D22" s="41">
        <v>17450198</v>
      </c>
      <c r="E22" s="42">
        <v>177933684.02000001</v>
      </c>
      <c r="F22" s="43">
        <f>177933684.02</f>
        <v>177933684.02000001</v>
      </c>
      <c r="G22" s="42">
        <v>26765285.640000001</v>
      </c>
      <c r="H22" s="31">
        <f t="shared" si="4"/>
        <v>-151168398.38</v>
      </c>
      <c r="I22" s="32">
        <f t="shared" si="3"/>
        <v>9315087.6400000006</v>
      </c>
    </row>
    <row r="23" spans="1:9" ht="15.55" x14ac:dyDescent="0.3">
      <c r="A23" s="18" t="s">
        <v>33</v>
      </c>
      <c r="B23" s="19" t="s">
        <v>31</v>
      </c>
      <c r="C23" s="19" t="s">
        <v>11</v>
      </c>
      <c r="D23" s="41">
        <v>46977672.859999999</v>
      </c>
      <c r="E23" s="42">
        <v>17650829.359999999</v>
      </c>
      <c r="F23" s="43">
        <v>17650829.359999999</v>
      </c>
      <c r="G23" s="42">
        <v>7278552</v>
      </c>
      <c r="H23" s="31">
        <f t="shared" si="4"/>
        <v>-10372277.359999999</v>
      </c>
      <c r="I23" s="32">
        <f t="shared" si="3"/>
        <v>-39699120.859999999</v>
      </c>
    </row>
    <row r="24" spans="1:9" ht="15.55" x14ac:dyDescent="0.3">
      <c r="A24" s="18" t="s">
        <v>34</v>
      </c>
      <c r="B24" s="19" t="s">
        <v>31</v>
      </c>
      <c r="C24" s="19" t="s">
        <v>19</v>
      </c>
      <c r="D24" s="41">
        <v>5763685.8499999996</v>
      </c>
      <c r="E24" s="42">
        <v>1627855.61</v>
      </c>
      <c r="F24" s="43">
        <v>1627855.61</v>
      </c>
      <c r="G24" s="42">
        <v>4556000</v>
      </c>
      <c r="H24" s="31">
        <f t="shared" si="4"/>
        <v>2928144.3899999997</v>
      </c>
      <c r="I24" s="32">
        <f t="shared" si="3"/>
        <v>-1207685.8499999996</v>
      </c>
    </row>
    <row r="25" spans="1:9" ht="29.95" customHeight="1" x14ac:dyDescent="0.25">
      <c r="A25" s="27" t="s">
        <v>68</v>
      </c>
      <c r="B25" s="28" t="s">
        <v>31</v>
      </c>
      <c r="C25" s="29" t="s">
        <v>31</v>
      </c>
      <c r="D25" s="41">
        <v>0</v>
      </c>
      <c r="E25" s="42">
        <v>0</v>
      </c>
      <c r="F25" s="43">
        <v>0</v>
      </c>
      <c r="G25" s="42">
        <v>191082211</v>
      </c>
      <c r="H25" s="32">
        <f t="shared" si="4"/>
        <v>191082211</v>
      </c>
      <c r="I25" s="32">
        <f t="shared" si="3"/>
        <v>191082211</v>
      </c>
    </row>
    <row r="26" spans="1:9" ht="15.55" x14ac:dyDescent="0.3">
      <c r="A26" s="26" t="s">
        <v>69</v>
      </c>
      <c r="B26" s="23" t="s">
        <v>15</v>
      </c>
      <c r="C26" s="23"/>
      <c r="D26" s="39">
        <f>SUM(D27)</f>
        <v>0</v>
      </c>
      <c r="E26" s="39">
        <f t="shared" ref="E26:I26" si="8">SUM(E27)</f>
        <v>0</v>
      </c>
      <c r="F26" s="37">
        <f t="shared" si="8"/>
        <v>0</v>
      </c>
      <c r="G26" s="39">
        <v>1182561</v>
      </c>
      <c r="H26" s="24">
        <f t="shared" si="8"/>
        <v>1182561</v>
      </c>
      <c r="I26" s="24">
        <f t="shared" si="8"/>
        <v>1182561</v>
      </c>
    </row>
    <row r="27" spans="1:9" ht="15.55" x14ac:dyDescent="0.3">
      <c r="A27" s="25" t="s">
        <v>70</v>
      </c>
      <c r="B27" s="22" t="s">
        <v>15</v>
      </c>
      <c r="C27" s="22" t="s">
        <v>31</v>
      </c>
      <c r="D27" s="41">
        <v>0</v>
      </c>
      <c r="E27" s="42">
        <v>0</v>
      </c>
      <c r="F27" s="44">
        <v>0</v>
      </c>
      <c r="G27" s="42">
        <v>1182561</v>
      </c>
      <c r="H27" s="31">
        <f t="shared" si="4"/>
        <v>1182561</v>
      </c>
      <c r="I27" s="32">
        <f t="shared" si="3"/>
        <v>1182561</v>
      </c>
    </row>
    <row r="28" spans="1:9" ht="15.55" x14ac:dyDescent="0.3">
      <c r="A28" s="16" t="s">
        <v>35</v>
      </c>
      <c r="B28" s="17" t="s">
        <v>36</v>
      </c>
      <c r="C28" s="17" t="s">
        <v>0</v>
      </c>
      <c r="D28" s="39">
        <f>SUM(D29:D33)</f>
        <v>985160357.51999998</v>
      </c>
      <c r="E28" s="39">
        <f>SUM(E29:E33)</f>
        <v>1082480355.6600001</v>
      </c>
      <c r="F28" s="40">
        <f t="shared" ref="F28" si="9">SUM(F29:F33)</f>
        <v>1087744955.6600001</v>
      </c>
      <c r="G28" s="39">
        <v>1027205251.53</v>
      </c>
      <c r="H28" s="30">
        <f t="shared" si="4"/>
        <v>-60539704.130000114</v>
      </c>
      <c r="I28" s="33">
        <f t="shared" si="3"/>
        <v>42044894.00999999</v>
      </c>
    </row>
    <row r="29" spans="1:9" ht="15.55" x14ac:dyDescent="0.3">
      <c r="A29" s="18" t="s">
        <v>37</v>
      </c>
      <c r="B29" s="19" t="s">
        <v>36</v>
      </c>
      <c r="C29" s="19" t="s">
        <v>9</v>
      </c>
      <c r="D29" s="41">
        <v>241831142.18000001</v>
      </c>
      <c r="E29" s="42">
        <v>250527003.80000001</v>
      </c>
      <c r="F29" s="44">
        <f>E29-4893000+1970300</f>
        <v>247604303.80000001</v>
      </c>
      <c r="G29" s="42">
        <v>241178574.74000001</v>
      </c>
      <c r="H29" s="31">
        <f t="shared" si="4"/>
        <v>-6425729.0600000024</v>
      </c>
      <c r="I29" s="32">
        <f t="shared" si="3"/>
        <v>-652567.43999999762</v>
      </c>
    </row>
    <row r="30" spans="1:9" ht="15.55" x14ac:dyDescent="0.3">
      <c r="A30" s="18" t="s">
        <v>38</v>
      </c>
      <c r="B30" s="19" t="s">
        <v>36</v>
      </c>
      <c r="C30" s="19" t="s">
        <v>11</v>
      </c>
      <c r="D30" s="41">
        <v>641933506.07000005</v>
      </c>
      <c r="E30" s="42">
        <v>727137461.82000005</v>
      </c>
      <c r="F30" s="44">
        <f>E30-1812700+10000000</f>
        <v>735324761.82000005</v>
      </c>
      <c r="G30" s="42">
        <v>675894932.02999997</v>
      </c>
      <c r="H30" s="31">
        <f t="shared" si="4"/>
        <v>-59429829.790000081</v>
      </c>
      <c r="I30" s="32">
        <f t="shared" si="3"/>
        <v>33961425.959999919</v>
      </c>
    </row>
    <row r="31" spans="1:9" ht="15.55" x14ac:dyDescent="0.3">
      <c r="A31" s="18" t="s">
        <v>39</v>
      </c>
      <c r="B31" s="19" t="s">
        <v>36</v>
      </c>
      <c r="C31" s="19" t="s">
        <v>19</v>
      </c>
      <c r="D31" s="41">
        <v>24336803</v>
      </c>
      <c r="E31" s="42">
        <v>29891980.32</v>
      </c>
      <c r="F31" s="43">
        <v>29891980.32</v>
      </c>
      <c r="G31" s="42">
        <v>37429656.390000001</v>
      </c>
      <c r="H31" s="31">
        <f t="shared" si="4"/>
        <v>7537676.0700000003</v>
      </c>
      <c r="I31" s="32">
        <f t="shared" si="3"/>
        <v>13092853.390000001</v>
      </c>
    </row>
    <row r="32" spans="1:9" ht="15.55" x14ac:dyDescent="0.3">
      <c r="A32" s="18" t="s">
        <v>40</v>
      </c>
      <c r="B32" s="19" t="s">
        <v>36</v>
      </c>
      <c r="C32" s="19" t="s">
        <v>36</v>
      </c>
      <c r="D32" s="41">
        <v>3625333.34</v>
      </c>
      <c r="E32" s="42">
        <v>3493824</v>
      </c>
      <c r="F32" s="43">
        <v>3493824</v>
      </c>
      <c r="G32" s="42">
        <v>300000</v>
      </c>
      <c r="H32" s="31">
        <f t="shared" si="4"/>
        <v>-3193824</v>
      </c>
      <c r="I32" s="32">
        <f t="shared" si="3"/>
        <v>-3325333.34</v>
      </c>
    </row>
    <row r="33" spans="1:9" ht="15.55" x14ac:dyDescent="0.3">
      <c r="A33" s="18" t="s">
        <v>41</v>
      </c>
      <c r="B33" s="19" t="s">
        <v>36</v>
      </c>
      <c r="C33" s="19" t="s">
        <v>21</v>
      </c>
      <c r="D33" s="41">
        <v>73433572.930000007</v>
      </c>
      <c r="E33" s="42">
        <v>71430085.719999999</v>
      </c>
      <c r="F33" s="43">
        <v>71430085.719999999</v>
      </c>
      <c r="G33" s="42">
        <v>72402088.370000005</v>
      </c>
      <c r="H33" s="31">
        <f t="shared" si="4"/>
        <v>972002.65000000596</v>
      </c>
      <c r="I33" s="32">
        <f t="shared" si="3"/>
        <v>-1031484.5600000024</v>
      </c>
    </row>
    <row r="34" spans="1:9" ht="15.55" x14ac:dyDescent="0.3">
      <c r="A34" s="16" t="s">
        <v>42</v>
      </c>
      <c r="B34" s="17" t="s">
        <v>26</v>
      </c>
      <c r="C34" s="17" t="s">
        <v>0</v>
      </c>
      <c r="D34" s="39">
        <f>SUM(D35:D36)</f>
        <v>197704422.84999999</v>
      </c>
      <c r="E34" s="39">
        <f>SUM(E35:E36)</f>
        <v>168173537.09999999</v>
      </c>
      <c r="F34" s="40">
        <f t="shared" ref="F34" si="10">SUM(F35:F36)</f>
        <v>170410874.09999999</v>
      </c>
      <c r="G34" s="39">
        <v>171658472.53999999</v>
      </c>
      <c r="H34" s="30">
        <f t="shared" si="4"/>
        <v>1247598.4399999976</v>
      </c>
      <c r="I34" s="33">
        <f t="shared" si="3"/>
        <v>-26045950.310000002</v>
      </c>
    </row>
    <row r="35" spans="1:9" ht="15.55" x14ac:dyDescent="0.3">
      <c r="A35" s="18" t="s">
        <v>43</v>
      </c>
      <c r="B35" s="19" t="s">
        <v>26</v>
      </c>
      <c r="C35" s="19" t="s">
        <v>9</v>
      </c>
      <c r="D35" s="41">
        <v>155916927.47999999</v>
      </c>
      <c r="E35" s="42">
        <v>121328609.08</v>
      </c>
      <c r="F35" s="43">
        <f>121328609.08+2222400+14937</f>
        <v>123565946.08</v>
      </c>
      <c r="G35" s="42">
        <v>121463252.54000001</v>
      </c>
      <c r="H35" s="31">
        <f t="shared" si="4"/>
        <v>-2102693.5399999917</v>
      </c>
      <c r="I35" s="32">
        <f t="shared" si="3"/>
        <v>-34453674.939999983</v>
      </c>
    </row>
    <row r="36" spans="1:9" ht="15.55" x14ac:dyDescent="0.3">
      <c r="A36" s="18" t="s">
        <v>44</v>
      </c>
      <c r="B36" s="19" t="s">
        <v>26</v>
      </c>
      <c r="C36" s="19" t="s">
        <v>13</v>
      </c>
      <c r="D36" s="41">
        <v>41787495.369999997</v>
      </c>
      <c r="E36" s="42">
        <v>46844928.020000003</v>
      </c>
      <c r="F36" s="43">
        <v>46844928.020000003</v>
      </c>
      <c r="G36" s="42">
        <v>50195220</v>
      </c>
      <c r="H36" s="31">
        <f t="shared" si="4"/>
        <v>3350291.9799999967</v>
      </c>
      <c r="I36" s="32">
        <f t="shared" si="3"/>
        <v>8407724.6300000027</v>
      </c>
    </row>
    <row r="37" spans="1:9" ht="15.55" x14ac:dyDescent="0.3">
      <c r="A37" s="16" t="s">
        <v>45</v>
      </c>
      <c r="B37" s="17" t="s">
        <v>46</v>
      </c>
      <c r="C37" s="17" t="s">
        <v>0</v>
      </c>
      <c r="D37" s="39">
        <f>SUM(D38:D40)</f>
        <v>65328409.32</v>
      </c>
      <c r="E37" s="39">
        <f>SUM(E38:E40)</f>
        <v>70242569.519999996</v>
      </c>
      <c r="F37" s="40">
        <f>SUM(F38:F40)</f>
        <v>70242569.519999996</v>
      </c>
      <c r="G37" s="39">
        <f>SUM(G38:G40)</f>
        <v>72046347</v>
      </c>
      <c r="H37" s="30">
        <f t="shared" si="4"/>
        <v>1803777.4800000042</v>
      </c>
      <c r="I37" s="33">
        <f t="shared" si="3"/>
        <v>6717937.6799999997</v>
      </c>
    </row>
    <row r="38" spans="1:9" ht="15.55" x14ac:dyDescent="0.3">
      <c r="A38" s="18" t="s">
        <v>47</v>
      </c>
      <c r="B38" s="19" t="s">
        <v>46</v>
      </c>
      <c r="C38" s="19" t="s">
        <v>9</v>
      </c>
      <c r="D38" s="41">
        <v>8651046.4800000004</v>
      </c>
      <c r="E38" s="42">
        <v>9679704.0199999996</v>
      </c>
      <c r="F38" s="43">
        <v>9679704.0199999996</v>
      </c>
      <c r="G38" s="42">
        <v>9528537</v>
      </c>
      <c r="H38" s="31">
        <f t="shared" si="4"/>
        <v>-151167.01999999955</v>
      </c>
      <c r="I38" s="32">
        <f t="shared" si="3"/>
        <v>877490.51999999955</v>
      </c>
    </row>
    <row r="39" spans="1:9" ht="15.55" x14ac:dyDescent="0.3">
      <c r="A39" s="18" t="s">
        <v>48</v>
      </c>
      <c r="B39" s="19" t="s">
        <v>46</v>
      </c>
      <c r="C39" s="19" t="s">
        <v>19</v>
      </c>
      <c r="D39" s="41">
        <v>16113154.84</v>
      </c>
      <c r="E39" s="42">
        <v>17788474.5</v>
      </c>
      <c r="F39" s="43">
        <v>17788474.5</v>
      </c>
      <c r="G39" s="42">
        <v>17413300</v>
      </c>
      <c r="H39" s="31">
        <f t="shared" si="4"/>
        <v>-375174.5</v>
      </c>
      <c r="I39" s="32">
        <f t="shared" si="3"/>
        <v>1300145.1600000001</v>
      </c>
    </row>
    <row r="40" spans="1:9" ht="15.55" x14ac:dyDescent="0.3">
      <c r="A40" s="18" t="s">
        <v>49</v>
      </c>
      <c r="B40" s="19" t="s">
        <v>46</v>
      </c>
      <c r="C40" s="19" t="s">
        <v>13</v>
      </c>
      <c r="D40" s="41">
        <v>40564208</v>
      </c>
      <c r="E40" s="42">
        <v>42774391</v>
      </c>
      <c r="F40" s="43">
        <v>42774391</v>
      </c>
      <c r="G40" s="42">
        <v>45104510</v>
      </c>
      <c r="H40" s="31">
        <f t="shared" si="4"/>
        <v>2330119</v>
      </c>
      <c r="I40" s="32">
        <f t="shared" si="3"/>
        <v>4540302</v>
      </c>
    </row>
    <row r="41" spans="1:9" ht="15.55" x14ac:dyDescent="0.3">
      <c r="A41" s="16" t="s">
        <v>50</v>
      </c>
      <c r="B41" s="17" t="s">
        <v>51</v>
      </c>
      <c r="C41" s="17" t="s">
        <v>0</v>
      </c>
      <c r="D41" s="39">
        <f>SUM(D42:D43)</f>
        <v>62105434.670000002</v>
      </c>
      <c r="E41" s="39">
        <f>SUM(E42:E43)</f>
        <v>79094477.150000006</v>
      </c>
      <c r="F41" s="40">
        <f t="shared" ref="F41" si="11">SUM(F42:F43)</f>
        <v>79901877.150000006</v>
      </c>
      <c r="G41" s="39">
        <v>67531609.359999999</v>
      </c>
      <c r="H41" s="30">
        <f t="shared" si="4"/>
        <v>-12370267.790000007</v>
      </c>
      <c r="I41" s="33">
        <f t="shared" si="3"/>
        <v>5426174.6899999976</v>
      </c>
    </row>
    <row r="42" spans="1:9" ht="15.55" x14ac:dyDescent="0.3">
      <c r="A42" s="18" t="s">
        <v>52</v>
      </c>
      <c r="B42" s="19" t="s">
        <v>51</v>
      </c>
      <c r="C42" s="19" t="s">
        <v>9</v>
      </c>
      <c r="D42" s="41">
        <v>57709507.340000004</v>
      </c>
      <c r="E42" s="42">
        <v>74114641.400000006</v>
      </c>
      <c r="F42" s="43">
        <f>74114641.4+807400</f>
        <v>74922041.400000006</v>
      </c>
      <c r="G42" s="42">
        <v>62432780.149999999</v>
      </c>
      <c r="H42" s="31">
        <f t="shared" si="4"/>
        <v>-12489261.250000007</v>
      </c>
      <c r="I42" s="32">
        <f t="shared" si="3"/>
        <v>4723272.8099999949</v>
      </c>
    </row>
    <row r="43" spans="1:9" ht="15.55" x14ac:dyDescent="0.3">
      <c r="A43" s="18" t="s">
        <v>53</v>
      </c>
      <c r="B43" s="19" t="s">
        <v>51</v>
      </c>
      <c r="C43" s="19" t="s">
        <v>31</v>
      </c>
      <c r="D43" s="41">
        <v>4395927.33</v>
      </c>
      <c r="E43" s="42">
        <v>4979835.75</v>
      </c>
      <c r="F43" s="43">
        <v>4979835.75</v>
      </c>
      <c r="G43" s="42">
        <v>5098829.21</v>
      </c>
      <c r="H43" s="31">
        <f t="shared" si="4"/>
        <v>118993.45999999996</v>
      </c>
      <c r="I43" s="32">
        <f t="shared" si="3"/>
        <v>702901.87999999989</v>
      </c>
    </row>
    <row r="44" spans="1:9" ht="31.1" x14ac:dyDescent="0.3">
      <c r="A44" s="16" t="s">
        <v>54</v>
      </c>
      <c r="B44" s="17" t="s">
        <v>17</v>
      </c>
      <c r="C44" s="17" t="s">
        <v>0</v>
      </c>
      <c r="D44" s="39">
        <f>SUM(D45)</f>
        <v>563861.44999999995</v>
      </c>
      <c r="E44" s="39">
        <f>SUM(E45)</f>
        <v>140673</v>
      </c>
      <c r="F44" s="40">
        <f t="shared" ref="F44" si="12">SUM(F45)</f>
        <v>140673</v>
      </c>
      <c r="G44" s="39">
        <v>8990</v>
      </c>
      <c r="H44" s="30">
        <f t="shared" si="4"/>
        <v>-131683</v>
      </c>
      <c r="I44" s="33">
        <f t="shared" si="3"/>
        <v>-554871.44999999995</v>
      </c>
    </row>
    <row r="45" spans="1:9" ht="31.1" x14ac:dyDescent="0.3">
      <c r="A45" s="18" t="s">
        <v>55</v>
      </c>
      <c r="B45" s="19" t="s">
        <v>17</v>
      </c>
      <c r="C45" s="19" t="s">
        <v>9</v>
      </c>
      <c r="D45" s="41">
        <v>563861.44999999995</v>
      </c>
      <c r="E45" s="42">
        <v>140673</v>
      </c>
      <c r="F45" s="43">
        <v>140673</v>
      </c>
      <c r="G45" s="42">
        <v>8990</v>
      </c>
      <c r="H45" s="31">
        <f t="shared" si="4"/>
        <v>-131683</v>
      </c>
      <c r="I45" s="32">
        <f t="shared" si="3"/>
        <v>-554871.44999999995</v>
      </c>
    </row>
    <row r="46" spans="1:9" ht="46.65" x14ac:dyDescent="0.3">
      <c r="A46" s="16" t="s">
        <v>56</v>
      </c>
      <c r="B46" s="17" t="s">
        <v>23</v>
      </c>
      <c r="C46" s="17" t="s">
        <v>0</v>
      </c>
      <c r="D46" s="39">
        <f>SUM(D47:D48)</f>
        <v>128861905</v>
      </c>
      <c r="E46" s="39">
        <f>SUM(E47:E48)</f>
        <v>143010508.43000001</v>
      </c>
      <c r="F46" s="40">
        <f t="shared" ref="F46" si="13">SUM(F47:F48)</f>
        <v>143010508.43000001</v>
      </c>
      <c r="G46" s="39">
        <v>152882922</v>
      </c>
      <c r="H46" s="30">
        <f t="shared" si="4"/>
        <v>9872413.5699999928</v>
      </c>
      <c r="I46" s="33">
        <f t="shared" si="3"/>
        <v>24021017</v>
      </c>
    </row>
    <row r="47" spans="1:9" ht="46.65" x14ac:dyDescent="0.3">
      <c r="A47" s="18" t="s">
        <v>57</v>
      </c>
      <c r="B47" s="19" t="s">
        <v>23</v>
      </c>
      <c r="C47" s="19" t="s">
        <v>9</v>
      </c>
      <c r="D47" s="41">
        <v>80721300</v>
      </c>
      <c r="E47" s="42">
        <v>80710700</v>
      </c>
      <c r="F47" s="43">
        <v>80710700</v>
      </c>
      <c r="G47" s="42">
        <v>80703100</v>
      </c>
      <c r="H47" s="31">
        <f t="shared" si="4"/>
        <v>-7600</v>
      </c>
      <c r="I47" s="32">
        <f t="shared" si="3"/>
        <v>-18200</v>
      </c>
    </row>
    <row r="48" spans="1:9" ht="15.55" x14ac:dyDescent="0.3">
      <c r="A48" s="18" t="s">
        <v>58</v>
      </c>
      <c r="B48" s="19" t="s">
        <v>23</v>
      </c>
      <c r="C48" s="19" t="s">
        <v>19</v>
      </c>
      <c r="D48" s="41">
        <v>48140605</v>
      </c>
      <c r="E48" s="42">
        <v>62299808.43</v>
      </c>
      <c r="F48" s="43">
        <v>62299808.43</v>
      </c>
      <c r="G48" s="42">
        <v>72179822</v>
      </c>
      <c r="H48" s="31">
        <f t="shared" si="4"/>
        <v>9880013.5700000003</v>
      </c>
      <c r="I48" s="32">
        <f t="shared" si="3"/>
        <v>24039217</v>
      </c>
    </row>
    <row r="49" spans="6:6" x14ac:dyDescent="0.25">
      <c r="F49" s="35"/>
    </row>
    <row r="50" spans="6:6" x14ac:dyDescent="0.25">
      <c r="F50" s="34"/>
    </row>
  </sheetData>
  <autoFilter ref="A1:I48"/>
  <mergeCells count="1">
    <mergeCell ref="A2:I2"/>
  </mergeCells>
  <pageMargins left="0.59055118110236227" right="0.59055118110236227" top="1.5748031496062993" bottom="0.39370078740157483" header="0.31496062992125984" footer="0.31496062992125984"/>
  <pageSetup paperSize="9" scale="82" fitToHeight="0" orientation="landscape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2022-11-12T11:35:28Z</dcterms:modified>
</cp:coreProperties>
</file>