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25"/>
  </bookViews>
  <sheets>
    <sheet name="Table1" sheetId="1" r:id="rId1"/>
  </sheets>
  <definedNames>
    <definedName name="_xlnm._FilterDatabase" localSheetId="0" hidden="1">Table1!$A$1:$I$92</definedName>
  </definedNames>
  <calcPr calcId="145621"/>
</workbook>
</file>

<file path=xl/calcChain.xml><?xml version="1.0" encoding="utf-8"?>
<calcChain xmlns="http://schemas.openxmlformats.org/spreadsheetml/2006/main">
  <c r="F21" i="1" l="1"/>
  <c r="F20" i="1"/>
  <c r="F22" i="1"/>
  <c r="F19" i="1"/>
  <c r="F74" i="1" l="1"/>
  <c r="G29" i="1" l="1"/>
  <c r="H29" i="1"/>
  <c r="I29" i="1"/>
  <c r="E61" i="1" l="1"/>
  <c r="F61" i="1"/>
  <c r="E23" i="1"/>
  <c r="G46" i="1" l="1"/>
  <c r="H46" i="1"/>
  <c r="I46" i="1"/>
  <c r="E46" i="1"/>
  <c r="F46" i="1"/>
  <c r="D46" i="1"/>
  <c r="E18" i="1" l="1"/>
  <c r="E17" i="1" s="1"/>
  <c r="F18" i="1"/>
  <c r="F17" i="1" s="1"/>
  <c r="G18" i="1"/>
  <c r="G17" i="1" s="1"/>
  <c r="H18" i="1"/>
  <c r="H17" i="1" s="1"/>
  <c r="I18" i="1"/>
  <c r="E12" i="1" l="1"/>
  <c r="F12" i="1"/>
  <c r="G12" i="1"/>
  <c r="H12" i="1"/>
  <c r="I12" i="1"/>
  <c r="D12" i="1"/>
  <c r="E11" i="1" l="1"/>
  <c r="G11" i="1"/>
  <c r="F90" i="1"/>
  <c r="E90" i="1"/>
  <c r="H81" i="1" l="1"/>
  <c r="I81" i="1"/>
  <c r="G81" i="1"/>
  <c r="F23" i="1" l="1"/>
  <c r="I17" i="1"/>
  <c r="H11" i="1"/>
  <c r="I11" i="1"/>
  <c r="H42" i="1"/>
  <c r="I42" i="1"/>
  <c r="G42" i="1"/>
  <c r="H36" i="1"/>
  <c r="I36" i="1"/>
  <c r="G36" i="1"/>
  <c r="H32" i="1"/>
  <c r="I32" i="1"/>
  <c r="G32" i="1"/>
  <c r="H23" i="1"/>
  <c r="I23" i="1"/>
  <c r="G23" i="1"/>
  <c r="E32" i="1" l="1"/>
  <c r="F32" i="1"/>
  <c r="D32" i="1"/>
  <c r="E75" i="1"/>
  <c r="F75" i="1"/>
  <c r="G75" i="1"/>
  <c r="H75" i="1"/>
  <c r="I75" i="1"/>
  <c r="G61" i="1"/>
  <c r="H61" i="1"/>
  <c r="I61" i="1"/>
  <c r="E56" i="1"/>
  <c r="F56" i="1"/>
  <c r="G56" i="1"/>
  <c r="H56" i="1"/>
  <c r="I56" i="1"/>
  <c r="D61" i="1"/>
  <c r="D75" i="1"/>
  <c r="F81" i="1"/>
  <c r="F85" i="1"/>
  <c r="F88" i="1"/>
  <c r="F55" i="1" l="1"/>
  <c r="F54" i="1" s="1"/>
  <c r="H55" i="1"/>
  <c r="H54" i="1" s="1"/>
  <c r="G55" i="1"/>
  <c r="G54" i="1" s="1"/>
  <c r="I55" i="1"/>
  <c r="I54" i="1" s="1"/>
  <c r="F52" i="1" l="1"/>
  <c r="E81" i="1"/>
  <c r="E55" i="1" s="1"/>
  <c r="E85" i="1"/>
  <c r="E88" i="1"/>
  <c r="D88" i="1"/>
  <c r="D90" i="1"/>
  <c r="D85" i="1"/>
  <c r="D81" i="1"/>
  <c r="D56" i="1"/>
  <c r="D55" i="1" l="1"/>
  <c r="D54" i="1" s="1"/>
  <c r="E54" i="1"/>
  <c r="E52" i="1" l="1"/>
  <c r="G52" i="1"/>
  <c r="H52" i="1"/>
  <c r="I52" i="1"/>
  <c r="F11" i="1"/>
  <c r="E29" i="1"/>
  <c r="F29" i="1"/>
  <c r="E36" i="1"/>
  <c r="F36" i="1"/>
  <c r="E40" i="1"/>
  <c r="F40" i="1"/>
  <c r="E42" i="1"/>
  <c r="F42" i="1"/>
  <c r="D29" i="1"/>
  <c r="D52" i="1"/>
  <c r="D42" i="1"/>
  <c r="D40" i="1"/>
  <c r="D36" i="1"/>
  <c r="D23" i="1"/>
  <c r="D18" i="1"/>
  <c r="D17" i="1" s="1"/>
  <c r="D11" i="1"/>
  <c r="I10" i="1" l="1"/>
  <c r="I9" i="1" s="1"/>
  <c r="I4" i="1" s="1"/>
  <c r="H10" i="1"/>
  <c r="H9" i="1" s="1"/>
  <c r="H4" i="1" s="1"/>
  <c r="G10" i="1"/>
  <c r="G9" i="1" s="1"/>
  <c r="G4" i="1" s="1"/>
  <c r="F10" i="1"/>
  <c r="F9" i="1" s="1"/>
  <c r="F4" i="1" s="1"/>
  <c r="D10" i="1"/>
  <c r="D9" i="1" s="1"/>
  <c r="E10" i="1" l="1"/>
  <c r="E9" i="1" s="1"/>
  <c r="D4" i="1"/>
  <c r="E4" i="1" l="1"/>
</calcChain>
</file>

<file path=xl/sharedStrings.xml><?xml version="1.0" encoding="utf-8"?>
<sst xmlns="http://schemas.openxmlformats.org/spreadsheetml/2006/main" count="243" uniqueCount="196">
  <si>
    <t/>
  </si>
  <si>
    <t>2023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</si>
  <si>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</si>
  <si>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</si>
  <si>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</si>
  <si>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</si>
  <si>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</si>
  <si>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</si>
  <si>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</si>
  <si>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</si>
  <si>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1 03 02231 01 0000 110</t>
  </si>
  <si>
    <t>1 03 02241 01 0000 110</t>
  </si>
  <si>
    <t>1 03 02251 01 0000 110</t>
  </si>
  <si>
    <t>1 03 02261 01 0000 110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</si>
  <si>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</si>
  <si>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</si>
  <si>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</si>
  <si>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</si>
  <si>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</si>
  <si>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</si>
  <si>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</si>
  <si>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</si>
  <si>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</si>
  <si>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</si>
  <si>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</si>
  <si>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</si>
  <si>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</si>
  <si>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1 08 03010 01 1000 110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</si>
  <si>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</si>
  <si>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</si>
  <si>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</si>
  <si>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</si>
  <si>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</si>
  <si>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</si>
  <si>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</si>
  <si>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</si>
  <si>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</si>
  <si>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</si>
  <si>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1 12 01010 01 6000 120</t>
  </si>
  <si>
    <t>1 12 01030 01 6000 120</t>
  </si>
  <si>
    <t>1 12 01041 01 6000 120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</si>
  <si>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</si>
  <si>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</si>
  <si>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</si>
  <si>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</si>
  <si>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</si>
  <si>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</si>
  <si>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</si>
  <si>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</si>
  <si>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</si>
  <si>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</si>
  <si>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</si>
  <si>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</si>
  <si>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</si>
  <si>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</si>
  <si>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</si>
  <si>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</si>
  <si>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</si>
  <si>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</si>
  <si>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</si>
  <si>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</si>
  <si>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</si>
  <si>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</si>
  <si>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</si>
  <si>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</si>
  <si>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</si>
  <si>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</si>
  <si>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</si>
  <si>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</si>
  <si>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</si>
  <si>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</si>
  <si>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</si>
  <si>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</si>
  <si>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</si>
  <si>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</si>
  <si>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</si>
  <si>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</si>
  <si>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</si>
  <si>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</si>
  <si>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</si>
  <si>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</si>
  <si>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</si>
  <si>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</si>
  <si>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</si>
  <si>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Субсидии бюджетам муниципальных районов на поддержку отрасли культуры</t>
  </si>
  <si>
    <t>2 02 25520 05 0000 150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</si>
  <si>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</si>
  <si>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</si>
  <si>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</si>
  <si>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</si>
  <si>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</si>
  <si>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</si>
  <si>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</si>
  <si>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</si>
  <si>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</si>
  <si>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</si>
  <si>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</si>
  <si>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</si>
  <si>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</si>
  <si>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</si>
  <si>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</si>
  <si>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</si>
  <si>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</si>
  <si>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</si>
  <si>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</si>
  <si>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</si>
  <si>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</si>
  <si>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</si>
  <si>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</si>
  <si>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</si>
  <si>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</si>
  <si>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2 07 05030 05 0000 150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</si>
  <si>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</si>
  <si>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</si>
  <si>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</si>
  <si>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</si>
  <si>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Единица измерения: руб.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</si>
  <si>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</si>
  <si>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</si>
  <si>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</si>
  <si>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</si>
  <si>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Федеральное казначейство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</si>
  <si>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</si>
  <si>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РФ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</si>
  <si>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</si>
  <si>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Государственная пошлина по делам, рассматриваемым в судах общей юрисдикции, мировыми судьями (за исключением Верховного Суда РФ) (сумма платежа (перерасчеты, недоимка и задолженность по соответствующему платежу, в том числе по отмененному))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</si>
  <si>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РФ)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</si>
  <si>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</si>
  <si>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</si>
  <si>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</si>
  <si>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</si>
  <si>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</si>
  <si>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</si>
  <si>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Субсидии бюджетам муниципальных районов на реализацию мероприятий по созданию в субъектах РФ новых мест в общеобразовательных организациях</t>
  </si>
  <si>
    <t>Субвенции бюджетам муниципальных районов на выполнение передаваемых полномочий субъектов РФ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</si>
  <si>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</si>
  <si>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</si>
  <si>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</si>
  <si>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</si>
  <si>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r>
      <t xml:space="preserve">Наименование финансового органа                                        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                       </t>
    </r>
    <r>
      <rPr>
        <b/>
        <sz val="13"/>
        <rFont val="Times New Roman"/>
        <family val="1"/>
        <charset val="204"/>
      </rPr>
      <t xml:space="preserve">Муниципальное образование муниципального района "Усть-Куломский" </t>
    </r>
  </si>
  <si>
    <t>Управление образования Администрации муниципального района "Усть-Куломский"</t>
  </si>
  <si>
    <t>Администрация муниципального района "Усть-Куломский"</t>
  </si>
  <si>
    <t>Федеральная служба по надзору в сфере природопользования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</si>
  <si>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</si>
  <si>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2 02 35135 05 0000 150</t>
  </si>
  <si>
    <t>Управление культуры и национальной политики администрации муниципального района "Усть-Куломский"</t>
  </si>
  <si>
    <t>Финансовое управление администрации муниципального района "Усть-Куломский"</t>
  </si>
  <si>
    <t>2024 год</t>
  </si>
  <si>
    <t>1 01 02010 01 0000 110</t>
  </si>
  <si>
    <t>1 01 02020 01 0000 110</t>
  </si>
  <si>
    <t>1 01 02030 01 0000 110</t>
  </si>
  <si>
    <t>1 01 02040 01 0000 110</t>
  </si>
  <si>
    <t>2 02 25511 05 0000 150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</si>
  <si>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</si>
  <si>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</si>
  <si>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</si>
  <si>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</si>
  <si>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Министерство юстиции Республики Коми</t>
  </si>
  <si>
    <t xml:space="preserve">Администрация муниципального района "Усть-Куломский", Управление образования администрации муниципального района "Усть-Куломский", Финансовое управление администрации муниципального района "Усть-Куломский"                           </t>
  </si>
  <si>
    <t>Субсидии бюджетам муниципальных районов на проведение комплексных кадастровых работ</t>
  </si>
  <si>
    <t>2 18 00000 00 0000 150</t>
  </si>
  <si>
    <t>Администрация муниципального района "Усть-Куломский", Управление образования Администрации муниципального района "Усть-Куломский"</t>
  </si>
  <si>
    <t>2 19 00000 00 0000 150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</si>
  <si>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</si>
  <si>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</si>
  <si>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Реестр источников доходов муниципального образования муниципального района "Усть-Куломский" на 2023 г. и на плановый период 2024 и 2025 г.
на "01" ноября 2022 г.</t>
  </si>
  <si>
    <t xml:space="preserve">Прогноз доходов бюджета на 2022 г. (текущий финансовый год) </t>
  </si>
  <si>
    <t>Кассовые поступления 2022 г. по состоянию на 01.11.2022 г.</t>
  </si>
  <si>
    <t>Оценка исполнения 2022 г. (текущий финансовый год)</t>
  </si>
  <si>
    <t>2025 год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</si>
  <si>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</si>
  <si>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</si>
  <si>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</si>
  <si>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</si>
  <si>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</si>
  <si>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</si>
  <si>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</si>
  <si>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</si>
  <si>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</si>
  <si>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</si>
  <si>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Министерство образования, науки и молодежной политики Республики Коми, Министерство природных ресурсов и охраны окружающей среды Республики Коми, Министерство юстиции Республики Коми, Служба Республики Коми строительного, жилищного и технического надзора (контроля)</t>
  </si>
  <si>
    <t>Администрация муниципального района "Усть-Куломский", Министерство внутренних дел Российской Федерации, Министерство природных ресурсов и охраны окружающей среды Республики Коми, Министерство юстиции Республики Коми, Федеральная налоговая служба</t>
  </si>
  <si>
    <t>Министерство природных ресурсов и охраны окружающей среды Республики Коми</t>
  </si>
  <si>
    <t>Субсидии бюджетам на реализацию мероприятий по обеспечению жильем молодых семей</t>
  </si>
  <si>
    <t>2 02 25497 05 0000 150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</si>
  <si>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</si>
  <si>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</si>
  <si>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Финансовое управление администрации муниципального района "Усть-Куломский", Контрольно-счетная комиссия муниципального района "Усть-Куломский"</t>
  </si>
  <si>
    <t xml:space="preserve"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</si>
  <si>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</si>
  <si>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</si>
  <si>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</si>
  <si>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Администрация муниципального района "Усть-Куломский", Управление образования Администрации муниципального района "Усть-Куломский", Управление культуры и национальной политики администрации муниципального района "Усть-Куломский" </t>
  </si>
  <si>
    <t>Администрация муниципального района "Усть-Куломский", Финансовое управление администрации муниципального района "Усть-Куломский"</t>
  </si>
  <si>
    <t>Администрация муниципального района "Усть-Куломский", Управление образования администрации муниципального района "Усть-Куломский", Финансовое управление администрации муниципального района "Усть-Куломский",   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</si>
  <si>
    <t>Администрация муниципального района "Усть-Куломский",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</si>
</sst>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8" fillId="0" borderId="7">
      <alignment horizontal="center" vertical="top" shrinkToFit="1"/>
    </xf>
    <xf numFmtId="0" fontId="9" fillId="0" borderId="8">
      <alignment horizontal="left" vertical="top" wrapText="1"/>
    </xf>
    <xf numFmtId="49" fontId="10" fillId="3" borderId="7">
      <alignment horizontal="center" vertical="top" shrinkToFit="1"/>
    </xf>
    <xf numFmtId="49" fontId="10" fillId="3" borderId="8">
      <alignment horizontal="center" vertical="top" shrinkToFit="1"/>
    </xf>
    <xf numFmtId="0" fontId="10" fillId="3" borderId="7">
      <alignment horizontal="left" vertical="top" wrapText="1"/>
    </xf>
    <xf numFmtId="4" fontId="10" fillId="3" borderId="8">
      <alignment horizontal="right" vertical="top" shrinkToFit="1"/>
    </xf>
    <xf numFmtId="0" fontId="9" fillId="0" borderId="8">
      <alignment horizontal="left" vertical="top" wrapText="1"/>
    </xf>
    <xf numFmtId="0" fontId="9" fillId="0" borderId="8">
      <alignment horizontal="left" vertical="top" wrapText="1"/>
    </xf>
    <xf numFmtId="49" fontId="8" fillId="0" borderId="7">
      <alignment horizontal="center" vertical="top" shrinkToFit="1"/>
    </xf>
  </cellStyleXfs>
  <cellXfs count="66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3" fontId="7" fillId="0" borderId="0" xfId="0" applyNumberFormat="1" applyFont="1" applyBorder="1" applyAlignment="1" applyProtection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7" fillId="0" borderId="0" xfId="1" applyFont="1" applyBorder="1" applyAlignment="1" applyProtection="1">
      <alignment vertical="center"/>
    </xf>
    <xf numFmtId="43" fontId="7" fillId="0" borderId="0" xfId="1" applyFont="1" applyBorder="1" applyAlignment="1" applyProtection="1">
      <alignment horizontal="right" vertical="center"/>
    </xf>
    <xf numFmtId="43" fontId="11" fillId="0" borderId="0" xfId="1" applyFont="1" applyBorder="1" applyAlignment="1" applyProtection="1">
      <alignment horizontal="left" vertical="center" wrapText="1"/>
    </xf>
    <xf numFmtId="43" fontId="11" fillId="0" borderId="0" xfId="0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43" fontId="11" fillId="0" borderId="0" xfId="1" applyFont="1" applyBorder="1" applyAlignment="1" applyProtection="1">
      <alignment vertical="center"/>
    </xf>
    <xf numFmtId="43" fontId="11" fillId="0" borderId="0" xfId="1" applyFont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" fillId="0" borderId="6" xfId="1" applyNumberFormat="1" applyFont="1" applyFill="1" applyBorder="1" applyAlignment="1">
      <alignment horizontal="right" vertical="center" wrapText="1"/>
    </xf>
    <xf numFmtId="164" fontId="1" fillId="0" borderId="3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1" fillId="0" borderId="5" xfId="1" applyNumberFormat="1" applyFont="1" applyFill="1" applyBorder="1" applyAlignment="1">
      <alignment horizontal="right" vertical="center" wrapText="1"/>
    </xf>
    <xf numFmtId="164" fontId="1" fillId="2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164" fontId="2" fillId="2" borderId="11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7" fillId="0" borderId="15" xfId="0" applyNumberFormat="1" applyFont="1" applyBorder="1" applyAlignment="1" applyProtection="1">
      <alignment horizontal="center" vertical="center" wrapText="1"/>
    </xf>
    <xf numFmtId="49" fontId="7" fillId="0" borderId="16" xfId="0" applyNumberFormat="1" applyFont="1" applyBorder="1" applyAlignment="1" applyProtection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/>
    </xf>
    <xf numFmtId="0" fontId="2" fillId="0" borderId="1" xfId="0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</cellXfs>
  <cellStyles count="11">
    <cellStyle name="ex59" xfId="6"/>
    <cellStyle name="ex60" xfId="4"/>
    <cellStyle name="ex61" xfId="5"/>
    <cellStyle name="ex62" xfId="7"/>
    <cellStyle name="ex72" xfId="10"/>
    <cellStyle name="ex73" xfId="8"/>
    <cellStyle name="ex76" xfId="2"/>
    <cellStyle name="ex77" xfId="3"/>
    <cellStyle name="ex81" xfId="9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zoomScale="90" zoomScaleNormal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G14" sqref="G14"/>
    </sheetView>
  </sheetViews>
  <sheetFormatPr defaultColWidth="8.83203125" defaultRowHeight="15.75" x14ac:dyDescent="0.2"/>
  <cols>
    <col min="1" max="1" width="30.5" style="7" customWidth="1"/>
    <col min="2" max="2" width="61.5" style="7" customWidth="1"/>
    <col min="3" max="3" width="39.1640625" style="37" customWidth="1"/>
    <col min="4" max="9" width="27.1640625" style="7" customWidth="1"/>
    <col min="10" max="16384" width="8.83203125" style="7"/>
  </cols>
  <sheetData>
    <row r="1" spans="1:9" s="11" customFormat="1" ht="12" customHeight="1" x14ac:dyDescent="0.2">
      <c r="A1" s="10" t="s">
        <v>0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45.2" customHeight="1" x14ac:dyDescent="0.2">
      <c r="A2" s="58" t="s">
        <v>165</v>
      </c>
      <c r="B2" s="58"/>
      <c r="C2" s="58"/>
      <c r="D2" s="58"/>
      <c r="E2" s="58"/>
      <c r="F2" s="58"/>
      <c r="G2" s="58"/>
      <c r="H2" s="58"/>
      <c r="I2" s="58"/>
    </row>
    <row r="3" spans="1:9" s="11" customFormat="1" ht="39" customHeight="1" x14ac:dyDescent="0.2">
      <c r="A3" s="65" t="s">
        <v>139</v>
      </c>
      <c r="B3" s="65"/>
      <c r="C3" s="65"/>
      <c r="D3" s="65"/>
      <c r="E3" s="65"/>
      <c r="F3" s="65"/>
      <c r="G3" s="65"/>
      <c r="H3" s="65"/>
      <c r="I3" s="65"/>
    </row>
    <row r="4" spans="1:9" s="11" customFormat="1" ht="39" hidden="1" customHeight="1" x14ac:dyDescent="0.2">
      <c r="A4" s="9"/>
      <c r="B4" s="9"/>
      <c r="C4" s="12"/>
      <c r="D4" s="32">
        <f t="shared" ref="D4:I4" si="0">D9-D5</f>
        <v>349185885.38000035</v>
      </c>
      <c r="E4" s="32">
        <f t="shared" si="0"/>
        <v>155206315.68000007</v>
      </c>
      <c r="F4" s="32">
        <f t="shared" si="0"/>
        <v>2031932201.3000002</v>
      </c>
      <c r="G4" s="32">
        <f t="shared" si="0"/>
        <v>256021818.21999979</v>
      </c>
      <c r="H4" s="32">
        <f t="shared" si="0"/>
        <v>279837755.11000013</v>
      </c>
      <c r="I4" s="32">
        <f t="shared" si="0"/>
        <v>300373562.68000007</v>
      </c>
    </row>
    <row r="5" spans="1:9" s="11" customFormat="1" ht="39" hidden="1" customHeight="1" x14ac:dyDescent="0.25">
      <c r="A5" s="56"/>
      <c r="B5" s="56"/>
      <c r="C5" s="13"/>
      <c r="D5" s="33">
        <v>1643341356.5999999</v>
      </c>
      <c r="E5" s="33">
        <v>1426482481.29</v>
      </c>
      <c r="F5" s="34"/>
      <c r="G5" s="35">
        <v>1662951947.6300001</v>
      </c>
      <c r="H5" s="35">
        <v>1500571397.27</v>
      </c>
      <c r="I5" s="36">
        <v>1509235697.29</v>
      </c>
    </row>
    <row r="6" spans="1:9" s="11" customFormat="1" ht="24" customHeight="1" x14ac:dyDescent="0.25">
      <c r="A6" s="56" t="s">
        <v>116</v>
      </c>
      <c r="B6" s="56"/>
      <c r="C6" s="13"/>
      <c r="D6" s="16"/>
      <c r="E6" s="16"/>
      <c r="F6" s="13"/>
      <c r="G6" s="30"/>
      <c r="H6" s="30"/>
      <c r="I6" s="31"/>
    </row>
    <row r="7" spans="1:9" ht="33.6" customHeight="1" x14ac:dyDescent="0.2">
      <c r="A7" s="59" t="s">
        <v>118</v>
      </c>
      <c r="B7" s="60"/>
      <c r="C7" s="63" t="s">
        <v>119</v>
      </c>
      <c r="D7" s="51" t="s">
        <v>166</v>
      </c>
      <c r="E7" s="51" t="s">
        <v>167</v>
      </c>
      <c r="F7" s="51" t="s">
        <v>168</v>
      </c>
      <c r="G7" s="53" t="s">
        <v>117</v>
      </c>
      <c r="H7" s="54"/>
      <c r="I7" s="55"/>
    </row>
    <row r="8" spans="1:9" ht="33.6" customHeight="1" x14ac:dyDescent="0.2">
      <c r="A8" s="61"/>
      <c r="B8" s="62"/>
      <c r="C8" s="64"/>
      <c r="D8" s="52"/>
      <c r="E8" s="52"/>
      <c r="F8" s="52"/>
      <c r="G8" s="15" t="s">
        <v>1</v>
      </c>
      <c r="H8" s="15" t="s">
        <v>147</v>
      </c>
      <c r="I8" s="15" t="s">
        <v>169</v>
      </c>
    </row>
    <row r="9" spans="1:9" ht="16.899999999999999" customHeight="1" x14ac:dyDescent="0.2">
      <c r="A9" s="25"/>
      <c r="B9" s="25" t="s">
        <v>115</v>
      </c>
      <c r="C9" s="2"/>
      <c r="D9" s="38">
        <f t="shared" ref="D9:I9" si="1">D10+D54</f>
        <v>1992527241.9800003</v>
      </c>
      <c r="E9" s="38">
        <f t="shared" si="1"/>
        <v>1581688796.97</v>
      </c>
      <c r="F9" s="38">
        <f t="shared" si="1"/>
        <v>2031932201.3000002</v>
      </c>
      <c r="G9" s="38">
        <f t="shared" si="1"/>
        <v>1918973765.8499999</v>
      </c>
      <c r="H9" s="38">
        <f t="shared" si="1"/>
        <v>1780409152.3800001</v>
      </c>
      <c r="I9" s="38">
        <f t="shared" si="1"/>
        <v>1809609259.97</v>
      </c>
    </row>
    <row r="10" spans="1:9" x14ac:dyDescent="0.2">
      <c r="A10" s="26" t="s">
        <v>2</v>
      </c>
      <c r="B10" s="27" t="s">
        <v>3</v>
      </c>
      <c r="C10" s="26"/>
      <c r="D10" s="39">
        <f t="shared" ref="D10:I10" si="2">D11+D17+D23+D29+D32+D36+D40+D42+D46+D52</f>
        <v>394201345</v>
      </c>
      <c r="E10" s="39">
        <f t="shared" si="2"/>
        <v>313391738.33999997</v>
      </c>
      <c r="F10" s="39">
        <f t="shared" si="2"/>
        <v>401659640.54000002</v>
      </c>
      <c r="G10" s="39">
        <f t="shared" si="2"/>
        <v>421527161</v>
      </c>
      <c r="H10" s="39">
        <f t="shared" si="2"/>
        <v>467584504</v>
      </c>
      <c r="I10" s="39">
        <f t="shared" si="2"/>
        <v>479944072</v>
      </c>
    </row>
    <row r="11" spans="1:9" x14ac:dyDescent="0.2">
      <c r="A11" s="28" t="s">
        <v>4</v>
      </c>
      <c r="B11" s="29" t="s">
        <v>5</v>
      </c>
      <c r="C11" s="2"/>
      <c r="D11" s="40">
        <f t="shared" ref="D11:I11" si="3">D12</f>
        <v>318995484.92000002</v>
      </c>
      <c r="E11" s="40">
        <f t="shared" si="3"/>
        <v>243637340.63</v>
      </c>
      <c r="F11" s="40">
        <f t="shared" si="3"/>
        <v>319035000</v>
      </c>
      <c r="G11" s="40">
        <f t="shared" si="3"/>
        <v>322351000</v>
      </c>
      <c r="H11" s="40">
        <f t="shared" si="3"/>
        <v>329634000</v>
      </c>
      <c r="I11" s="40">
        <f t="shared" si="3"/>
        <v>336271000</v>
      </c>
    </row>
    <row r="12" spans="1:9" x14ac:dyDescent="0.2">
      <c r="A12" s="2" t="s">
        <v>6</v>
      </c>
      <c r="B12" s="3" t="s">
        <v>7</v>
      </c>
      <c r="C12" s="2"/>
      <c r="D12" s="38">
        <f t="shared" ref="D12:I12" si="4">D13+D14+D15+D16</f>
        <v>318995484.92000002</v>
      </c>
      <c r="E12" s="38">
        <f t="shared" si="4"/>
        <v>243637340.63</v>
      </c>
      <c r="F12" s="38">
        <f t="shared" si="4"/>
        <v>319035000</v>
      </c>
      <c r="G12" s="38">
        <f t="shared" si="4"/>
        <v>322351000</v>
      </c>
      <c r="H12" s="38">
        <f t="shared" si="4"/>
        <v>329634000</v>
      </c>
      <c r="I12" s="38">
        <f t="shared" si="4"/>
        <v>336271000</v>
      </c>
    </row>
    <row r="13" spans="1:9" ht="94.5" x14ac:dyDescent="0.2">
      <c r="A13" s="45" t="s">
        <v>148</v>
      </c>
      <c r="B13" s="8" t="s">
        <v>156</v>
      </c>
      <c r="C13" s="4" t="s">
        <v>120</v>
      </c>
      <c r="D13" s="41">
        <v>316700484.92000002</v>
      </c>
      <c r="E13" s="41">
        <v>241151710.88999999</v>
      </c>
      <c r="F13" s="41">
        <v>316200000</v>
      </c>
      <c r="G13" s="41">
        <v>320705000</v>
      </c>
      <c r="H13" s="41">
        <v>327429000</v>
      </c>
      <c r="I13" s="41">
        <v>334066000</v>
      </c>
    </row>
    <row r="14" spans="1:9" ht="141.75" x14ac:dyDescent="0.2">
      <c r="A14" s="45" t="s">
        <v>149</v>
      </c>
      <c r="B14" s="8" t="s">
        <v>153</v>
      </c>
      <c r="C14" s="4" t="s">
        <v>120</v>
      </c>
      <c r="D14" s="41">
        <v>833000</v>
      </c>
      <c r="E14" s="41">
        <v>1257765.33</v>
      </c>
      <c r="F14" s="41">
        <v>1300000</v>
      </c>
      <c r="G14" s="41">
        <v>1029000</v>
      </c>
      <c r="H14" s="41">
        <v>833000</v>
      </c>
      <c r="I14" s="41">
        <v>833000</v>
      </c>
    </row>
    <row r="15" spans="1:9" ht="63" x14ac:dyDescent="0.2">
      <c r="A15" s="45" t="s">
        <v>150</v>
      </c>
      <c r="B15" s="8" t="s">
        <v>154</v>
      </c>
      <c r="C15" s="4" t="s">
        <v>120</v>
      </c>
      <c r="D15" s="41">
        <v>1372000</v>
      </c>
      <c r="E15" s="41">
        <v>1097854.71</v>
      </c>
      <c r="F15" s="41">
        <v>1400000</v>
      </c>
      <c r="G15" s="41">
        <v>490000</v>
      </c>
      <c r="H15" s="41">
        <v>1372000</v>
      </c>
      <c r="I15" s="41">
        <v>1372000</v>
      </c>
    </row>
    <row r="16" spans="1:9" ht="110.25" x14ac:dyDescent="0.2">
      <c r="A16" s="45" t="s">
        <v>151</v>
      </c>
      <c r="B16" s="8" t="s">
        <v>155</v>
      </c>
      <c r="C16" s="4" t="s">
        <v>120</v>
      </c>
      <c r="D16" s="41">
        <v>90000</v>
      </c>
      <c r="E16" s="41">
        <v>130009.7</v>
      </c>
      <c r="F16" s="41">
        <v>135000</v>
      </c>
      <c r="G16" s="41">
        <v>127000</v>
      </c>
      <c r="H16" s="41">
        <v>0</v>
      </c>
      <c r="I16" s="41">
        <v>0</v>
      </c>
    </row>
    <row r="17" spans="1:9" ht="36" customHeight="1" x14ac:dyDescent="0.2">
      <c r="A17" s="2" t="s">
        <v>8</v>
      </c>
      <c r="B17" s="3" t="s">
        <v>122</v>
      </c>
      <c r="C17" s="2"/>
      <c r="D17" s="38">
        <f t="shared" ref="D17:I17" si="5">D18</f>
        <v>31141320</v>
      </c>
      <c r="E17" s="38">
        <f t="shared" si="5"/>
        <v>30016399.199999999</v>
      </c>
      <c r="F17" s="38">
        <f t="shared" si="5"/>
        <v>36019679.039999999</v>
      </c>
      <c r="G17" s="38">
        <f t="shared" si="5"/>
        <v>31880500</v>
      </c>
      <c r="H17" s="38">
        <f t="shared" si="5"/>
        <v>33392500</v>
      </c>
      <c r="I17" s="38">
        <f t="shared" si="5"/>
        <v>35699740</v>
      </c>
    </row>
    <row r="18" spans="1:9" ht="31.5" x14ac:dyDescent="0.2">
      <c r="A18" s="4" t="s">
        <v>9</v>
      </c>
      <c r="B18" s="8" t="s">
        <v>123</v>
      </c>
      <c r="C18" s="4" t="s">
        <v>121</v>
      </c>
      <c r="D18" s="41">
        <f t="shared" ref="D18:I18" si="6">D19+D20+D21+D22</f>
        <v>31141320</v>
      </c>
      <c r="E18" s="41">
        <f t="shared" si="6"/>
        <v>30016399.199999999</v>
      </c>
      <c r="F18" s="41">
        <f t="shared" si="6"/>
        <v>36019679.039999999</v>
      </c>
      <c r="G18" s="41">
        <f t="shared" si="6"/>
        <v>31880500</v>
      </c>
      <c r="H18" s="41">
        <f t="shared" si="6"/>
        <v>33392500</v>
      </c>
      <c r="I18" s="41">
        <f t="shared" si="6"/>
        <v>35699740</v>
      </c>
    </row>
    <row r="19" spans="1:9" ht="88.5" customHeight="1" x14ac:dyDescent="0.2">
      <c r="A19" s="4" t="s">
        <v>10</v>
      </c>
      <c r="B19" s="5" t="s">
        <v>191</v>
      </c>
      <c r="C19" s="4" t="s">
        <v>121</v>
      </c>
      <c r="D19" s="42">
        <v>14079950</v>
      </c>
      <c r="E19" s="42">
        <v>14814658.68</v>
      </c>
      <c r="F19" s="42">
        <f>E19/10*12</f>
        <v>17777590.416000001</v>
      </c>
      <c r="G19" s="41">
        <v>15100200</v>
      </c>
      <c r="H19" s="41">
        <v>15930990</v>
      </c>
      <c r="I19" s="41">
        <v>17073580</v>
      </c>
    </row>
    <row r="20" spans="1:9" ht="105.75" customHeight="1" x14ac:dyDescent="0.2">
      <c r="A20" s="4" t="s">
        <v>11</v>
      </c>
      <c r="B20" s="5" t="s">
        <v>190</v>
      </c>
      <c r="C20" s="4" t="s">
        <v>121</v>
      </c>
      <c r="D20" s="42">
        <v>77940</v>
      </c>
      <c r="E20" s="42">
        <v>83111.740000000005</v>
      </c>
      <c r="F20" s="42">
        <f t="shared" ref="F20:F22" si="7">E20/10*12</f>
        <v>99734.088000000018</v>
      </c>
      <c r="G20" s="41">
        <v>104890</v>
      </c>
      <c r="H20" s="41">
        <v>108820</v>
      </c>
      <c r="I20" s="41">
        <v>113590</v>
      </c>
    </row>
    <row r="21" spans="1:9" ht="81" customHeight="1" x14ac:dyDescent="0.2">
      <c r="A21" s="4" t="s">
        <v>12</v>
      </c>
      <c r="B21" s="5" t="s">
        <v>189</v>
      </c>
      <c r="C21" s="4" t="s">
        <v>121</v>
      </c>
      <c r="D21" s="42">
        <v>18748980</v>
      </c>
      <c r="E21" s="42">
        <v>16831839.27</v>
      </c>
      <c r="F21" s="42">
        <f>E21/10*12</f>
        <v>20198207.123999998</v>
      </c>
      <c r="G21" s="41">
        <v>18666920</v>
      </c>
      <c r="H21" s="41">
        <v>19439060</v>
      </c>
      <c r="I21" s="41">
        <v>20615060</v>
      </c>
    </row>
    <row r="22" spans="1:9" ht="84" customHeight="1" x14ac:dyDescent="0.2">
      <c r="A22" s="4" t="s">
        <v>13</v>
      </c>
      <c r="B22" s="5" t="s">
        <v>188</v>
      </c>
      <c r="C22" s="4" t="s">
        <v>121</v>
      </c>
      <c r="D22" s="42">
        <v>-1765550</v>
      </c>
      <c r="E22" s="42">
        <v>-1713210.49</v>
      </c>
      <c r="F22" s="42">
        <f t="shared" si="7"/>
        <v>-2055852.588</v>
      </c>
      <c r="G22" s="41">
        <v>-1991510</v>
      </c>
      <c r="H22" s="41">
        <v>-2086370</v>
      </c>
      <c r="I22" s="41">
        <v>-2102490</v>
      </c>
    </row>
    <row r="23" spans="1:9" ht="31.5" x14ac:dyDescent="0.2">
      <c r="A23" s="2" t="s">
        <v>14</v>
      </c>
      <c r="B23" s="3" t="s">
        <v>15</v>
      </c>
      <c r="C23" s="2" t="s">
        <v>120</v>
      </c>
      <c r="D23" s="38">
        <f>D24+D25+D26+D27+D28</f>
        <v>22254000</v>
      </c>
      <c r="E23" s="38">
        <f>E24+E25+E26+E27+E28</f>
        <v>21219877.5</v>
      </c>
      <c r="F23" s="38">
        <f>F24+F25+F26+F27+F28</f>
        <v>24302100</v>
      </c>
      <c r="G23" s="38">
        <f>SUM(G24:G28)</f>
        <v>47569000</v>
      </c>
      <c r="H23" s="38">
        <f>SUM(H24:H28)</f>
        <v>84861000</v>
      </c>
      <c r="I23" s="38">
        <f>SUM(I24:I28)</f>
        <v>88223000</v>
      </c>
    </row>
    <row r="24" spans="1:9" ht="47.25" x14ac:dyDescent="0.2">
      <c r="A24" s="4" t="s">
        <v>17</v>
      </c>
      <c r="B24" s="5" t="s">
        <v>16</v>
      </c>
      <c r="C24" s="4" t="s">
        <v>120</v>
      </c>
      <c r="D24" s="42">
        <v>11780000</v>
      </c>
      <c r="E24" s="42">
        <v>12764823.060000001</v>
      </c>
      <c r="F24" s="42">
        <v>14745000</v>
      </c>
      <c r="G24" s="41">
        <v>29490000</v>
      </c>
      <c r="H24" s="41">
        <v>53082000</v>
      </c>
      <c r="I24" s="41">
        <v>55205000</v>
      </c>
    </row>
    <row r="25" spans="1:9" ht="78.75" x14ac:dyDescent="0.2">
      <c r="A25" s="4" t="s">
        <v>18</v>
      </c>
      <c r="B25" s="5" t="s">
        <v>124</v>
      </c>
      <c r="C25" s="4" t="s">
        <v>120</v>
      </c>
      <c r="D25" s="42">
        <v>8420000</v>
      </c>
      <c r="E25" s="42">
        <v>7674843.6500000004</v>
      </c>
      <c r="F25" s="42">
        <v>8557000</v>
      </c>
      <c r="G25" s="41">
        <v>17114000</v>
      </c>
      <c r="H25" s="41">
        <v>30805000</v>
      </c>
      <c r="I25" s="41">
        <v>32037000</v>
      </c>
    </row>
    <row r="26" spans="1:9" ht="31.5" x14ac:dyDescent="0.2">
      <c r="A26" s="4" t="s">
        <v>20</v>
      </c>
      <c r="B26" s="5" t="s">
        <v>19</v>
      </c>
      <c r="C26" s="4" t="s">
        <v>120</v>
      </c>
      <c r="D26" s="42">
        <v>0</v>
      </c>
      <c r="E26" s="42">
        <v>10295.700000000001</v>
      </c>
      <c r="F26" s="42">
        <v>10100</v>
      </c>
      <c r="G26" s="41">
        <v>0</v>
      </c>
      <c r="H26" s="41">
        <v>0</v>
      </c>
      <c r="I26" s="41">
        <v>0</v>
      </c>
    </row>
    <row r="27" spans="1:9" x14ac:dyDescent="0.2">
      <c r="A27" s="4" t="s">
        <v>22</v>
      </c>
      <c r="B27" s="5" t="s">
        <v>21</v>
      </c>
      <c r="C27" s="4" t="s">
        <v>120</v>
      </c>
      <c r="D27" s="42">
        <v>152000</v>
      </c>
      <c r="E27" s="42">
        <v>155355.39000000001</v>
      </c>
      <c r="F27" s="42">
        <v>160000</v>
      </c>
      <c r="G27" s="41">
        <v>152000</v>
      </c>
      <c r="H27" s="41">
        <v>161000</v>
      </c>
      <c r="I27" s="41">
        <v>161000</v>
      </c>
    </row>
    <row r="28" spans="1:9" ht="47.25" x14ac:dyDescent="0.2">
      <c r="A28" s="4" t="s">
        <v>23</v>
      </c>
      <c r="B28" s="5" t="s">
        <v>24</v>
      </c>
      <c r="C28" s="4" t="s">
        <v>120</v>
      </c>
      <c r="D28" s="42">
        <v>1902000</v>
      </c>
      <c r="E28" s="42">
        <v>614559.69999999995</v>
      </c>
      <c r="F28" s="42">
        <v>830000</v>
      </c>
      <c r="G28" s="41">
        <v>813000</v>
      </c>
      <c r="H28" s="41">
        <v>813000</v>
      </c>
      <c r="I28" s="41">
        <v>820000</v>
      </c>
    </row>
    <row r="29" spans="1:9" x14ac:dyDescent="0.2">
      <c r="A29" s="2" t="s">
        <v>25</v>
      </c>
      <c r="B29" s="3" t="s">
        <v>26</v>
      </c>
      <c r="C29" s="2"/>
      <c r="D29" s="38">
        <f>D30+D31</f>
        <v>2463000</v>
      </c>
      <c r="E29" s="38">
        <f>E30+E31</f>
        <v>2534022.9</v>
      </c>
      <c r="F29" s="38">
        <f>F30+F31</f>
        <v>2568000</v>
      </c>
      <c r="G29" s="38">
        <f t="shared" ref="G29:I29" si="8">G30+G31</f>
        <v>2585000</v>
      </c>
      <c r="H29" s="38">
        <f t="shared" si="8"/>
        <v>2610000</v>
      </c>
      <c r="I29" s="38">
        <f t="shared" si="8"/>
        <v>2636000</v>
      </c>
    </row>
    <row r="30" spans="1:9" ht="94.5" x14ac:dyDescent="0.2">
      <c r="A30" s="4" t="s">
        <v>27</v>
      </c>
      <c r="B30" s="5" t="s">
        <v>125</v>
      </c>
      <c r="C30" s="14" t="s">
        <v>120</v>
      </c>
      <c r="D30" s="42">
        <v>2455000</v>
      </c>
      <c r="E30" s="42">
        <v>2526022.9</v>
      </c>
      <c r="F30" s="42">
        <v>2560000</v>
      </c>
      <c r="G30" s="41">
        <v>2585000</v>
      </c>
      <c r="H30" s="41">
        <v>2610000</v>
      </c>
      <c r="I30" s="41">
        <v>2636000</v>
      </c>
    </row>
    <row r="31" spans="1:9" ht="110.25" x14ac:dyDescent="0.2">
      <c r="A31" s="4" t="s">
        <v>138</v>
      </c>
      <c r="B31" s="5" t="s">
        <v>137</v>
      </c>
      <c r="C31" s="14" t="s">
        <v>141</v>
      </c>
      <c r="D31" s="42">
        <v>8000</v>
      </c>
      <c r="E31" s="42">
        <v>8000</v>
      </c>
      <c r="F31" s="42">
        <v>8000</v>
      </c>
      <c r="G31" s="41">
        <v>0</v>
      </c>
      <c r="H31" s="41">
        <v>0</v>
      </c>
      <c r="I31" s="41">
        <v>0</v>
      </c>
    </row>
    <row r="32" spans="1:9" ht="63" x14ac:dyDescent="0.2">
      <c r="A32" s="2" t="s">
        <v>28</v>
      </c>
      <c r="B32" s="3" t="s">
        <v>29</v>
      </c>
      <c r="C32" s="2" t="s">
        <v>141</v>
      </c>
      <c r="D32" s="38">
        <f t="shared" ref="D32:I32" si="9">SUM(D33:D35)</f>
        <v>14675000</v>
      </c>
      <c r="E32" s="38">
        <f t="shared" si="9"/>
        <v>11653450.199999999</v>
      </c>
      <c r="F32" s="38">
        <f t="shared" si="9"/>
        <v>14825000</v>
      </c>
      <c r="G32" s="38">
        <f t="shared" si="9"/>
        <v>13359100</v>
      </c>
      <c r="H32" s="38">
        <f t="shared" si="9"/>
        <v>13359100</v>
      </c>
      <c r="I32" s="38">
        <f t="shared" si="9"/>
        <v>13359100</v>
      </c>
    </row>
    <row r="33" spans="1:9" ht="126" x14ac:dyDescent="0.2">
      <c r="A33" s="4" t="s">
        <v>30</v>
      </c>
      <c r="B33" s="5" t="s">
        <v>31</v>
      </c>
      <c r="C33" s="4" t="s">
        <v>141</v>
      </c>
      <c r="D33" s="42">
        <v>13346000</v>
      </c>
      <c r="E33" s="42">
        <v>10378594.49</v>
      </c>
      <c r="F33" s="42">
        <v>13346000</v>
      </c>
      <c r="G33" s="41">
        <v>12000000</v>
      </c>
      <c r="H33" s="41">
        <v>12000000</v>
      </c>
      <c r="I33" s="41">
        <v>12000000</v>
      </c>
    </row>
    <row r="34" spans="1:9" ht="94.5" x14ac:dyDescent="0.2">
      <c r="A34" s="4" t="s">
        <v>32</v>
      </c>
      <c r="B34" s="5" t="s">
        <v>33</v>
      </c>
      <c r="C34" s="4" t="s">
        <v>141</v>
      </c>
      <c r="D34" s="42">
        <v>1109000</v>
      </c>
      <c r="E34" s="42">
        <v>978180.71</v>
      </c>
      <c r="F34" s="42">
        <v>1109000</v>
      </c>
      <c r="G34" s="41">
        <v>1089100</v>
      </c>
      <c r="H34" s="41">
        <v>1089100</v>
      </c>
      <c r="I34" s="41">
        <v>1089100</v>
      </c>
    </row>
    <row r="35" spans="1:9" ht="94.5" x14ac:dyDescent="0.2">
      <c r="A35" s="4" t="s">
        <v>34</v>
      </c>
      <c r="B35" s="5" t="s">
        <v>35</v>
      </c>
      <c r="C35" s="4" t="s">
        <v>141</v>
      </c>
      <c r="D35" s="42">
        <v>220000</v>
      </c>
      <c r="E35" s="42">
        <v>296675</v>
      </c>
      <c r="F35" s="42">
        <v>370000</v>
      </c>
      <c r="G35" s="41">
        <v>270000</v>
      </c>
      <c r="H35" s="41">
        <v>270000</v>
      </c>
      <c r="I35" s="41">
        <v>270000</v>
      </c>
    </row>
    <row r="36" spans="1:9" ht="47.25" x14ac:dyDescent="0.2">
      <c r="A36" s="2" t="s">
        <v>36</v>
      </c>
      <c r="B36" s="3" t="s">
        <v>37</v>
      </c>
      <c r="C36" s="2" t="s">
        <v>142</v>
      </c>
      <c r="D36" s="38">
        <f>D37+D38+D39</f>
        <v>914280</v>
      </c>
      <c r="E36" s="38">
        <f>E37+E38+E39</f>
        <v>1071369.48</v>
      </c>
      <c r="F36" s="38">
        <f>F37+F38+F39</f>
        <v>1072000</v>
      </c>
      <c r="G36" s="38">
        <f>SUM(G37:G39)</f>
        <v>1182561</v>
      </c>
      <c r="H36" s="38">
        <f>SUM(H37:H39)</f>
        <v>1127904</v>
      </c>
      <c r="I36" s="38">
        <f>SUM(I37:I39)</f>
        <v>1155232</v>
      </c>
    </row>
    <row r="37" spans="1:9" ht="78.75" x14ac:dyDescent="0.2">
      <c r="A37" s="4" t="s">
        <v>38</v>
      </c>
      <c r="B37" s="5" t="s">
        <v>126</v>
      </c>
      <c r="C37" s="4" t="s">
        <v>142</v>
      </c>
      <c r="D37" s="42">
        <v>18840</v>
      </c>
      <c r="E37" s="42">
        <v>19674.849999999999</v>
      </c>
      <c r="F37" s="42">
        <v>20000</v>
      </c>
      <c r="G37" s="41">
        <v>23070</v>
      </c>
      <c r="H37" s="41">
        <v>22003</v>
      </c>
      <c r="I37" s="41">
        <v>22536</v>
      </c>
    </row>
    <row r="38" spans="1:9" ht="63" x14ac:dyDescent="0.2">
      <c r="A38" s="4" t="s">
        <v>39</v>
      </c>
      <c r="B38" s="5" t="s">
        <v>127</v>
      </c>
      <c r="C38" s="4" t="s">
        <v>142</v>
      </c>
      <c r="D38" s="42">
        <v>881930</v>
      </c>
      <c r="E38" s="42">
        <v>1039754.98</v>
      </c>
      <c r="F38" s="42">
        <v>1040000</v>
      </c>
      <c r="G38" s="41">
        <v>1145656</v>
      </c>
      <c r="H38" s="41">
        <v>1092705</v>
      </c>
      <c r="I38" s="41">
        <v>1119181</v>
      </c>
    </row>
    <row r="39" spans="1:9" ht="63" x14ac:dyDescent="0.2">
      <c r="A39" s="4" t="s">
        <v>40</v>
      </c>
      <c r="B39" s="5" t="s">
        <v>128</v>
      </c>
      <c r="C39" s="4" t="s">
        <v>142</v>
      </c>
      <c r="D39" s="42">
        <v>13510</v>
      </c>
      <c r="E39" s="42">
        <v>11939.65</v>
      </c>
      <c r="F39" s="42">
        <v>12000</v>
      </c>
      <c r="G39" s="41">
        <v>13835</v>
      </c>
      <c r="H39" s="41">
        <v>13196</v>
      </c>
      <c r="I39" s="41">
        <v>13515</v>
      </c>
    </row>
    <row r="40" spans="1:9" ht="31.5" x14ac:dyDescent="0.2">
      <c r="A40" s="2" t="s">
        <v>41</v>
      </c>
      <c r="B40" s="3" t="s">
        <v>42</v>
      </c>
      <c r="C40" s="2"/>
      <c r="D40" s="38">
        <f>D41</f>
        <v>208260.08</v>
      </c>
      <c r="E40" s="38">
        <f>E41</f>
        <v>245032.36</v>
      </c>
      <c r="F40" s="38">
        <f>F41</f>
        <v>287861.5</v>
      </c>
      <c r="G40" s="38">
        <v>0</v>
      </c>
      <c r="H40" s="38">
        <v>0</v>
      </c>
      <c r="I40" s="38">
        <v>0</v>
      </c>
    </row>
    <row r="41" spans="1:9" ht="157.5" x14ac:dyDescent="0.2">
      <c r="A41" s="4" t="s">
        <v>43</v>
      </c>
      <c r="B41" s="5" t="s">
        <v>44</v>
      </c>
      <c r="C41" s="19" t="s">
        <v>192</v>
      </c>
      <c r="D41" s="42">
        <v>208260.08</v>
      </c>
      <c r="E41" s="42">
        <v>245032.36</v>
      </c>
      <c r="F41" s="42">
        <v>287861.5</v>
      </c>
      <c r="G41" s="41">
        <v>0</v>
      </c>
      <c r="H41" s="41">
        <v>0</v>
      </c>
      <c r="I41" s="41">
        <v>0</v>
      </c>
    </row>
    <row r="42" spans="1:9" ht="47.25" x14ac:dyDescent="0.2">
      <c r="A42" s="2" t="s">
        <v>45</v>
      </c>
      <c r="B42" s="3" t="s">
        <v>46</v>
      </c>
      <c r="C42" s="2" t="s">
        <v>141</v>
      </c>
      <c r="D42" s="38">
        <f>D43+D44+D45</f>
        <v>1050000</v>
      </c>
      <c r="E42" s="38">
        <f>E43+E44+E45</f>
        <v>818622.56</v>
      </c>
      <c r="F42" s="38">
        <f>F43+F44+F45</f>
        <v>1050000</v>
      </c>
      <c r="G42" s="38">
        <f>SUM(G43:G44)</f>
        <v>600000</v>
      </c>
      <c r="H42" s="38">
        <f>SUM(H43:H44)</f>
        <v>600000</v>
      </c>
      <c r="I42" s="38">
        <f>SUM(I43:I44)</f>
        <v>600000</v>
      </c>
    </row>
    <row r="43" spans="1:9" ht="126" x14ac:dyDescent="0.2">
      <c r="A43" s="4" t="s">
        <v>47</v>
      </c>
      <c r="B43" s="5" t="s">
        <v>48</v>
      </c>
      <c r="C43" s="4" t="s">
        <v>141</v>
      </c>
      <c r="D43" s="42">
        <v>0</v>
      </c>
      <c r="E43" s="42">
        <v>0</v>
      </c>
      <c r="F43" s="42">
        <v>0</v>
      </c>
      <c r="G43" s="41">
        <v>50000</v>
      </c>
      <c r="H43" s="41">
        <v>50000</v>
      </c>
      <c r="I43" s="41">
        <v>50000</v>
      </c>
    </row>
    <row r="44" spans="1:9" ht="78.75" x14ac:dyDescent="0.2">
      <c r="A44" s="4" t="s">
        <v>49</v>
      </c>
      <c r="B44" s="5" t="s">
        <v>50</v>
      </c>
      <c r="C44" s="4" t="s">
        <v>141</v>
      </c>
      <c r="D44" s="42">
        <v>1050000</v>
      </c>
      <c r="E44" s="42">
        <v>818622.56</v>
      </c>
      <c r="F44" s="42">
        <v>1050000</v>
      </c>
      <c r="G44" s="41">
        <v>550000</v>
      </c>
      <c r="H44" s="41">
        <v>550000</v>
      </c>
      <c r="I44" s="41">
        <v>550000</v>
      </c>
    </row>
    <row r="45" spans="1:9" ht="78.75" hidden="1" x14ac:dyDescent="0.2">
      <c r="A45" s="4" t="s">
        <v>51</v>
      </c>
      <c r="B45" s="5" t="s">
        <v>52</v>
      </c>
      <c r="C45" s="4" t="s">
        <v>141</v>
      </c>
      <c r="D45" s="42">
        <v>0</v>
      </c>
      <c r="E45" s="42">
        <v>0</v>
      </c>
      <c r="F45" s="42">
        <v>0</v>
      </c>
      <c r="G45" s="41">
        <v>0</v>
      </c>
      <c r="H45" s="41">
        <v>0</v>
      </c>
      <c r="I45" s="41">
        <v>0</v>
      </c>
    </row>
    <row r="46" spans="1:9" ht="31.5" x14ac:dyDescent="0.2">
      <c r="A46" s="2" t="s">
        <v>53</v>
      </c>
      <c r="B46" s="3" t="s">
        <v>54</v>
      </c>
      <c r="C46" s="2"/>
      <c r="D46" s="38">
        <f t="shared" ref="D46:I46" si="10">SUM(D47:D51)</f>
        <v>2500000</v>
      </c>
      <c r="E46" s="38">
        <f t="shared" si="10"/>
        <v>2127709.0299999998</v>
      </c>
      <c r="F46" s="38">
        <f t="shared" si="10"/>
        <v>2500000</v>
      </c>
      <c r="G46" s="38">
        <f t="shared" si="10"/>
        <v>2000000</v>
      </c>
      <c r="H46" s="38">
        <f t="shared" si="10"/>
        <v>2000000</v>
      </c>
      <c r="I46" s="38">
        <f t="shared" si="10"/>
        <v>2000000</v>
      </c>
    </row>
    <row r="47" spans="1:9" ht="189" x14ac:dyDescent="0.2">
      <c r="A47" s="4" t="s">
        <v>170</v>
      </c>
      <c r="B47" s="5" t="s">
        <v>171</v>
      </c>
      <c r="C47" s="14" t="s">
        <v>180</v>
      </c>
      <c r="D47" s="42">
        <v>1100000</v>
      </c>
      <c r="E47" s="42">
        <v>1145695.1599999999</v>
      </c>
      <c r="F47" s="42">
        <v>1300000</v>
      </c>
      <c r="G47" s="42">
        <v>1500000</v>
      </c>
      <c r="H47" s="42">
        <v>1500000</v>
      </c>
      <c r="I47" s="42">
        <v>1500000</v>
      </c>
    </row>
    <row r="48" spans="1:9" ht="157.5" x14ac:dyDescent="0.2">
      <c r="A48" s="4" t="s">
        <v>172</v>
      </c>
      <c r="B48" s="5" t="s">
        <v>173</v>
      </c>
      <c r="C48" s="14" t="s">
        <v>157</v>
      </c>
      <c r="D48" s="46">
        <v>0</v>
      </c>
      <c r="E48" s="42">
        <v>75000</v>
      </c>
      <c r="F48" s="42">
        <v>80000</v>
      </c>
      <c r="G48" s="42">
        <v>0</v>
      </c>
      <c r="H48" s="42">
        <v>0</v>
      </c>
      <c r="I48" s="42">
        <v>0</v>
      </c>
    </row>
    <row r="49" spans="1:9" ht="141.75" x14ac:dyDescent="0.2">
      <c r="A49" s="4" t="s">
        <v>174</v>
      </c>
      <c r="B49" s="5" t="s">
        <v>175</v>
      </c>
      <c r="C49" s="14" t="s">
        <v>141</v>
      </c>
      <c r="D49" s="46">
        <v>0</v>
      </c>
      <c r="E49" s="42">
        <v>208013.93</v>
      </c>
      <c r="F49" s="42">
        <v>210000</v>
      </c>
      <c r="G49" s="42">
        <v>100000</v>
      </c>
      <c r="H49" s="42">
        <v>100000</v>
      </c>
      <c r="I49" s="42">
        <v>100000</v>
      </c>
    </row>
    <row r="50" spans="1:9" ht="157.5" x14ac:dyDescent="0.2">
      <c r="A50" s="4" t="s">
        <v>176</v>
      </c>
      <c r="B50" s="5" t="s">
        <v>177</v>
      </c>
      <c r="C50" s="14" t="s">
        <v>181</v>
      </c>
      <c r="D50" s="46">
        <v>500000</v>
      </c>
      <c r="E50" s="42">
        <v>311769.21000000002</v>
      </c>
      <c r="F50" s="42">
        <v>400000</v>
      </c>
      <c r="G50" s="42">
        <v>400000</v>
      </c>
      <c r="H50" s="42">
        <v>400000</v>
      </c>
      <c r="I50" s="42">
        <v>400000</v>
      </c>
    </row>
    <row r="51" spans="1:9" ht="72" customHeight="1" x14ac:dyDescent="0.2">
      <c r="A51" s="4" t="s">
        <v>178</v>
      </c>
      <c r="B51" s="5" t="s">
        <v>179</v>
      </c>
      <c r="C51" s="14" t="s">
        <v>182</v>
      </c>
      <c r="D51" s="46">
        <v>900000</v>
      </c>
      <c r="E51" s="42">
        <v>387230.73</v>
      </c>
      <c r="F51" s="42">
        <v>510000</v>
      </c>
      <c r="G51" s="42">
        <v>0</v>
      </c>
      <c r="H51" s="42">
        <v>0</v>
      </c>
      <c r="I51" s="42">
        <v>0</v>
      </c>
    </row>
    <row r="52" spans="1:9" ht="21" customHeight="1" x14ac:dyDescent="0.2">
      <c r="A52" s="2" t="s">
        <v>55</v>
      </c>
      <c r="B52" s="3" t="s">
        <v>56</v>
      </c>
      <c r="C52" s="24"/>
      <c r="D52" s="43">
        <f t="shared" ref="D52:I52" si="11">D53</f>
        <v>0</v>
      </c>
      <c r="E52" s="38">
        <f t="shared" si="11"/>
        <v>67914.48</v>
      </c>
      <c r="F52" s="38">
        <f t="shared" si="11"/>
        <v>0</v>
      </c>
      <c r="G52" s="38">
        <f t="shared" si="11"/>
        <v>0</v>
      </c>
      <c r="H52" s="38">
        <f t="shared" si="11"/>
        <v>0</v>
      </c>
      <c r="I52" s="38">
        <f t="shared" si="11"/>
        <v>0</v>
      </c>
    </row>
    <row r="53" spans="1:9" ht="135.75" customHeight="1" x14ac:dyDescent="0.2">
      <c r="A53" s="17" t="s">
        <v>57</v>
      </c>
      <c r="B53" s="18" t="s">
        <v>58</v>
      </c>
      <c r="C53" s="20" t="s">
        <v>158</v>
      </c>
      <c r="D53" s="48">
        <v>0</v>
      </c>
      <c r="E53" s="49">
        <v>67914.48</v>
      </c>
      <c r="F53" s="46">
        <v>0</v>
      </c>
      <c r="G53" s="47">
        <v>0</v>
      </c>
      <c r="H53" s="47">
        <v>0</v>
      </c>
      <c r="I53" s="47">
        <v>0</v>
      </c>
    </row>
    <row r="54" spans="1:9" x14ac:dyDescent="0.2">
      <c r="A54" s="2" t="s">
        <v>59</v>
      </c>
      <c r="B54" s="21" t="s">
        <v>60</v>
      </c>
      <c r="C54" s="22"/>
      <c r="D54" s="39">
        <f t="shared" ref="D54:I54" si="12">D55+D85+D88+D90</f>
        <v>1598325896.9800003</v>
      </c>
      <c r="E54" s="39">
        <f t="shared" si="12"/>
        <v>1268297058.6300001</v>
      </c>
      <c r="F54" s="39">
        <f t="shared" si="12"/>
        <v>1630272560.7600002</v>
      </c>
      <c r="G54" s="39">
        <f t="shared" si="12"/>
        <v>1497446604.8499999</v>
      </c>
      <c r="H54" s="39">
        <f t="shared" si="12"/>
        <v>1312824648.3800001</v>
      </c>
      <c r="I54" s="39">
        <f t="shared" si="12"/>
        <v>1329665187.97</v>
      </c>
    </row>
    <row r="55" spans="1:9" ht="35.450000000000003" customHeight="1" x14ac:dyDescent="0.2">
      <c r="A55" s="2" t="s">
        <v>61</v>
      </c>
      <c r="B55" s="3" t="s">
        <v>129</v>
      </c>
      <c r="C55" s="23"/>
      <c r="D55" s="39">
        <f t="shared" ref="D55:I55" si="13">D56+D61+D75+D81</f>
        <v>1593831323.45</v>
      </c>
      <c r="E55" s="39">
        <f t="shared" si="13"/>
        <v>1259078054.3199999</v>
      </c>
      <c r="F55" s="39">
        <f t="shared" si="13"/>
        <v>1621053556.45</v>
      </c>
      <c r="G55" s="39">
        <f t="shared" si="13"/>
        <v>1497446604.8499999</v>
      </c>
      <c r="H55" s="39">
        <f t="shared" si="13"/>
        <v>1312824648.3800001</v>
      </c>
      <c r="I55" s="39">
        <f t="shared" si="13"/>
        <v>1329665187.97</v>
      </c>
    </row>
    <row r="56" spans="1:9" x14ac:dyDescent="0.2">
      <c r="A56" s="2" t="s">
        <v>62</v>
      </c>
      <c r="B56" s="3" t="s">
        <v>130</v>
      </c>
      <c r="C56" s="2"/>
      <c r="D56" s="40">
        <f t="shared" ref="D56:I56" si="14">D57+D58+D59+D60</f>
        <v>239821380</v>
      </c>
      <c r="E56" s="40">
        <f t="shared" si="14"/>
        <v>204052263.30000001</v>
      </c>
      <c r="F56" s="40">
        <f t="shared" si="14"/>
        <v>239821380</v>
      </c>
      <c r="G56" s="40">
        <f t="shared" si="14"/>
        <v>247762700</v>
      </c>
      <c r="H56" s="40">
        <f t="shared" si="14"/>
        <v>211386800</v>
      </c>
      <c r="I56" s="40">
        <f t="shared" si="14"/>
        <v>233735000</v>
      </c>
    </row>
    <row r="57" spans="1:9" ht="63" x14ac:dyDescent="0.2">
      <c r="A57" s="4" t="s">
        <v>63</v>
      </c>
      <c r="B57" s="5" t="s">
        <v>131</v>
      </c>
      <c r="C57" s="14" t="s">
        <v>146</v>
      </c>
      <c r="D57" s="42">
        <v>214614700</v>
      </c>
      <c r="E57" s="42">
        <v>178845583.30000001</v>
      </c>
      <c r="F57" s="41">
        <v>214614700</v>
      </c>
      <c r="G57" s="41">
        <v>247762700</v>
      </c>
      <c r="H57" s="41">
        <v>211386800</v>
      </c>
      <c r="I57" s="41">
        <v>233735000</v>
      </c>
    </row>
    <row r="58" spans="1:9" ht="63" hidden="1" x14ac:dyDescent="0.2">
      <c r="A58" s="4" t="s">
        <v>64</v>
      </c>
      <c r="B58" s="5" t="s">
        <v>65</v>
      </c>
      <c r="C58" s="14" t="s">
        <v>146</v>
      </c>
      <c r="D58" s="42">
        <v>0</v>
      </c>
      <c r="E58" s="42">
        <v>0</v>
      </c>
      <c r="F58" s="41">
        <v>0</v>
      </c>
      <c r="G58" s="41">
        <v>0</v>
      </c>
      <c r="H58" s="41">
        <v>0</v>
      </c>
      <c r="I58" s="41">
        <v>0</v>
      </c>
    </row>
    <row r="59" spans="1:9" ht="47.25" hidden="1" x14ac:dyDescent="0.2">
      <c r="A59" s="4" t="s">
        <v>66</v>
      </c>
      <c r="B59" s="5" t="s">
        <v>67</v>
      </c>
      <c r="C59" s="14" t="s">
        <v>141</v>
      </c>
      <c r="D59" s="42">
        <v>0</v>
      </c>
      <c r="E59" s="42">
        <v>0</v>
      </c>
      <c r="F59" s="41">
        <v>0</v>
      </c>
      <c r="G59" s="41">
        <v>0</v>
      </c>
      <c r="H59" s="41">
        <v>0</v>
      </c>
      <c r="I59" s="41">
        <v>0</v>
      </c>
    </row>
    <row r="60" spans="1:9" ht="94.5" x14ac:dyDescent="0.2">
      <c r="A60" s="4" t="s">
        <v>68</v>
      </c>
      <c r="B60" s="5" t="s">
        <v>69</v>
      </c>
      <c r="C60" s="14" t="s">
        <v>193</v>
      </c>
      <c r="D60" s="42">
        <v>25206680</v>
      </c>
      <c r="E60" s="42">
        <v>25206680</v>
      </c>
      <c r="F60" s="41">
        <v>25206680</v>
      </c>
      <c r="G60" s="41">
        <v>0</v>
      </c>
      <c r="H60" s="41">
        <v>0</v>
      </c>
      <c r="I60" s="41">
        <v>0</v>
      </c>
    </row>
    <row r="61" spans="1:9" ht="31.5" x14ac:dyDescent="0.2">
      <c r="A61" s="2" t="s">
        <v>70</v>
      </c>
      <c r="B61" s="3" t="s">
        <v>132</v>
      </c>
      <c r="C61" s="2"/>
      <c r="D61" s="38">
        <f>SUM(D62:D74)</f>
        <v>525605885.49000001</v>
      </c>
      <c r="E61" s="38">
        <f t="shared" ref="E61:F61" si="15">SUM(E62:E74)</f>
        <v>357237892.99000001</v>
      </c>
      <c r="F61" s="38">
        <f t="shared" si="15"/>
        <v>540844319.49000001</v>
      </c>
      <c r="G61" s="38">
        <f>SUM(G62:G74)</f>
        <v>417610106.85000002</v>
      </c>
      <c r="H61" s="38">
        <f>SUM(H62:H74)</f>
        <v>283779210.38</v>
      </c>
      <c r="I61" s="38">
        <f>SUM(I62:I74)</f>
        <v>311697889.97000003</v>
      </c>
    </row>
    <row r="62" spans="1:9" ht="47.25" x14ac:dyDescent="0.2">
      <c r="A62" s="4" t="s">
        <v>71</v>
      </c>
      <c r="B62" s="5" t="s">
        <v>72</v>
      </c>
      <c r="C62" s="14" t="s">
        <v>141</v>
      </c>
      <c r="D62" s="42">
        <v>0</v>
      </c>
      <c r="E62" s="42">
        <v>0</v>
      </c>
      <c r="F62" s="41">
        <v>0</v>
      </c>
      <c r="G62" s="41">
        <v>136237573.68000001</v>
      </c>
      <c r="H62" s="41">
        <v>29900183.039999999</v>
      </c>
      <c r="I62" s="41">
        <v>10435035.26</v>
      </c>
    </row>
    <row r="63" spans="1:9" ht="141.75" x14ac:dyDescent="0.2">
      <c r="A63" s="4" t="s">
        <v>73</v>
      </c>
      <c r="B63" s="5" t="s">
        <v>74</v>
      </c>
      <c r="C63" s="14" t="s">
        <v>141</v>
      </c>
      <c r="D63" s="42">
        <v>157007916.94</v>
      </c>
      <c r="E63" s="42">
        <v>44704460.170000002</v>
      </c>
      <c r="F63" s="41">
        <v>157007916.94</v>
      </c>
      <c r="G63" s="41">
        <v>20296976.120000001</v>
      </c>
      <c r="H63" s="41">
        <v>0</v>
      </c>
      <c r="I63" s="41">
        <v>0</v>
      </c>
    </row>
    <row r="64" spans="1:9" ht="110.25" x14ac:dyDescent="0.2">
      <c r="A64" s="4" t="s">
        <v>75</v>
      </c>
      <c r="B64" s="5" t="s">
        <v>76</v>
      </c>
      <c r="C64" s="14" t="s">
        <v>141</v>
      </c>
      <c r="D64" s="42">
        <v>5893858.7599999998</v>
      </c>
      <c r="E64" s="42">
        <v>1165292.1599999999</v>
      </c>
      <c r="F64" s="41">
        <v>5893858.7599999998</v>
      </c>
      <c r="G64" s="41">
        <v>854609.52</v>
      </c>
      <c r="H64" s="41">
        <v>0</v>
      </c>
      <c r="I64" s="41">
        <v>0</v>
      </c>
    </row>
    <row r="65" spans="1:9" ht="78.75" x14ac:dyDescent="0.2">
      <c r="A65" s="4" t="s">
        <v>77</v>
      </c>
      <c r="B65" s="5" t="s">
        <v>78</v>
      </c>
      <c r="C65" s="14" t="s">
        <v>140</v>
      </c>
      <c r="D65" s="42">
        <v>1703508.77</v>
      </c>
      <c r="E65" s="42">
        <v>1703508.77</v>
      </c>
      <c r="F65" s="41">
        <v>1703508.77</v>
      </c>
      <c r="G65" s="41">
        <v>0</v>
      </c>
      <c r="H65" s="41">
        <v>0</v>
      </c>
      <c r="I65" s="41">
        <v>0</v>
      </c>
    </row>
    <row r="66" spans="1:9" ht="78.75" x14ac:dyDescent="0.2">
      <c r="A66" s="4" t="s">
        <v>79</v>
      </c>
      <c r="B66" s="5" t="s">
        <v>80</v>
      </c>
      <c r="C66" s="14" t="s">
        <v>140</v>
      </c>
      <c r="D66" s="42">
        <v>16258000</v>
      </c>
      <c r="E66" s="42">
        <v>12920432.300000001</v>
      </c>
      <c r="F66" s="41">
        <v>16258000</v>
      </c>
      <c r="G66" s="41">
        <v>14938500</v>
      </c>
      <c r="H66" s="41">
        <v>14937800</v>
      </c>
      <c r="I66" s="41">
        <v>13471900</v>
      </c>
    </row>
    <row r="67" spans="1:9" ht="78.75" x14ac:dyDescent="0.2">
      <c r="A67" s="4" t="s">
        <v>81</v>
      </c>
      <c r="B67" s="5" t="s">
        <v>82</v>
      </c>
      <c r="C67" s="14" t="s">
        <v>145</v>
      </c>
      <c r="D67" s="42">
        <v>2145382.54</v>
      </c>
      <c r="E67" s="42">
        <v>2145382.54</v>
      </c>
      <c r="F67" s="41">
        <v>2145382.54</v>
      </c>
      <c r="G67" s="41">
        <v>0</v>
      </c>
      <c r="H67" s="41">
        <v>0</v>
      </c>
      <c r="I67" s="41">
        <v>0</v>
      </c>
    </row>
    <row r="68" spans="1:9" ht="47.25" hidden="1" customHeight="1" x14ac:dyDescent="0.2">
      <c r="A68" s="45" t="s">
        <v>152</v>
      </c>
      <c r="B68" s="5" t="s">
        <v>159</v>
      </c>
      <c r="C68" s="14" t="s">
        <v>141</v>
      </c>
      <c r="D68" s="42">
        <v>0</v>
      </c>
      <c r="E68" s="42">
        <v>0</v>
      </c>
      <c r="F68" s="41">
        <v>0</v>
      </c>
      <c r="G68" s="41">
        <v>0</v>
      </c>
      <c r="H68" s="41">
        <v>0</v>
      </c>
      <c r="I68" s="41">
        <v>0</v>
      </c>
    </row>
    <row r="69" spans="1:9" ht="47.25" x14ac:dyDescent="0.2">
      <c r="A69" s="4" t="s">
        <v>184</v>
      </c>
      <c r="B69" s="5" t="s">
        <v>183</v>
      </c>
      <c r="C69" s="14" t="s">
        <v>141</v>
      </c>
      <c r="D69" s="42">
        <v>355085.12</v>
      </c>
      <c r="E69" s="42">
        <v>355085.12</v>
      </c>
      <c r="F69" s="41">
        <v>355085.12</v>
      </c>
      <c r="G69" s="41">
        <v>0</v>
      </c>
      <c r="H69" s="41">
        <v>0</v>
      </c>
      <c r="I69" s="41">
        <v>0</v>
      </c>
    </row>
    <row r="70" spans="1:9" ht="51.6" hidden="1" customHeight="1" x14ac:dyDescent="0.2">
      <c r="A70" s="4" t="s">
        <v>85</v>
      </c>
      <c r="B70" s="5" t="s">
        <v>133</v>
      </c>
      <c r="C70" s="14" t="s">
        <v>140</v>
      </c>
      <c r="D70" s="42">
        <v>0</v>
      </c>
      <c r="E70" s="42">
        <v>0</v>
      </c>
      <c r="F70" s="41">
        <v>0</v>
      </c>
      <c r="G70" s="41">
        <v>0</v>
      </c>
      <c r="H70" s="41">
        <v>0</v>
      </c>
      <c r="I70" s="41">
        <v>0</v>
      </c>
    </row>
    <row r="71" spans="1:9" ht="51.6" customHeight="1" x14ac:dyDescent="0.2">
      <c r="A71" s="45" t="s">
        <v>83</v>
      </c>
      <c r="B71" s="5" t="s">
        <v>84</v>
      </c>
      <c r="C71" s="14" t="s">
        <v>141</v>
      </c>
      <c r="D71" s="42">
        <v>345204.74</v>
      </c>
      <c r="E71" s="42">
        <v>345204.74</v>
      </c>
      <c r="F71" s="41">
        <v>345204.74</v>
      </c>
      <c r="G71" s="41">
        <v>0</v>
      </c>
      <c r="H71" s="41">
        <v>0</v>
      </c>
      <c r="I71" s="41">
        <v>0</v>
      </c>
    </row>
    <row r="72" spans="1:9" ht="51.6" customHeight="1" x14ac:dyDescent="0.2">
      <c r="A72" s="45" t="s">
        <v>185</v>
      </c>
      <c r="B72" s="5" t="s">
        <v>186</v>
      </c>
      <c r="C72" s="14" t="s">
        <v>140</v>
      </c>
      <c r="D72" s="42">
        <v>49571458.340000004</v>
      </c>
      <c r="E72" s="42">
        <v>47053766.259999998</v>
      </c>
      <c r="F72" s="41">
        <v>49571458.340000004</v>
      </c>
      <c r="G72" s="41"/>
      <c r="H72" s="41"/>
      <c r="I72" s="41"/>
    </row>
    <row r="73" spans="1:9" ht="78.75" x14ac:dyDescent="0.2">
      <c r="A73" s="4" t="s">
        <v>86</v>
      </c>
      <c r="B73" s="5" t="s">
        <v>87</v>
      </c>
      <c r="C73" s="14" t="s">
        <v>141</v>
      </c>
      <c r="D73" s="42">
        <v>0</v>
      </c>
      <c r="E73" s="42">
        <v>0</v>
      </c>
      <c r="F73" s="41">
        <v>0</v>
      </c>
      <c r="G73" s="41">
        <v>45290526.32</v>
      </c>
      <c r="H73" s="41">
        <v>39680263.159999996</v>
      </c>
      <c r="I73" s="41">
        <v>88257410.530000001</v>
      </c>
    </row>
    <row r="74" spans="1:9" ht="270.75" customHeight="1" x14ac:dyDescent="0.2">
      <c r="A74" s="4" t="s">
        <v>88</v>
      </c>
      <c r="B74" s="5" t="s">
        <v>89</v>
      </c>
      <c r="C74" s="14" t="s">
        <v>194</v>
      </c>
      <c r="D74" s="42">
        <v>292325470.27999997</v>
      </c>
      <c r="E74" s="42">
        <v>246844760.93000001</v>
      </c>
      <c r="F74" s="41">
        <f>D74+15238434</f>
        <v>307563904.27999997</v>
      </c>
      <c r="G74" s="41">
        <v>199991921.21000001</v>
      </c>
      <c r="H74" s="41">
        <v>199260964.18000001</v>
      </c>
      <c r="I74" s="41">
        <v>199533544.18000001</v>
      </c>
    </row>
    <row r="75" spans="1:9" s="6" customFormat="1" ht="31.5" x14ac:dyDescent="0.2">
      <c r="A75" s="2" t="s">
        <v>90</v>
      </c>
      <c r="B75" s="3" t="s">
        <v>91</v>
      </c>
      <c r="C75" s="1"/>
      <c r="D75" s="44">
        <f t="shared" ref="D75:I75" si="16">SUM(D76:D80)</f>
        <v>758548340.96000004</v>
      </c>
      <c r="E75" s="44">
        <f t="shared" si="16"/>
        <v>631792244.02999997</v>
      </c>
      <c r="F75" s="44">
        <f t="shared" si="16"/>
        <v>758548340.96000004</v>
      </c>
      <c r="G75" s="44">
        <f t="shared" si="16"/>
        <v>784258032</v>
      </c>
      <c r="H75" s="44">
        <f t="shared" si="16"/>
        <v>784243038</v>
      </c>
      <c r="I75" s="44">
        <f t="shared" si="16"/>
        <v>784232298</v>
      </c>
    </row>
    <row r="76" spans="1:9" ht="94.5" x14ac:dyDescent="0.2">
      <c r="A76" s="4" t="s">
        <v>92</v>
      </c>
      <c r="B76" s="5" t="s">
        <v>134</v>
      </c>
      <c r="C76" s="14" t="s">
        <v>193</v>
      </c>
      <c r="D76" s="42">
        <v>58469090.960000001</v>
      </c>
      <c r="E76" s="42">
        <v>51388684.829999998</v>
      </c>
      <c r="F76" s="41">
        <v>58469090.960000001</v>
      </c>
      <c r="G76" s="41">
        <v>60660400</v>
      </c>
      <c r="H76" s="41">
        <v>60647800</v>
      </c>
      <c r="I76" s="41">
        <v>60637060</v>
      </c>
    </row>
    <row r="77" spans="1:9" ht="94.5" x14ac:dyDescent="0.2">
      <c r="A77" s="4" t="s">
        <v>93</v>
      </c>
      <c r="B77" s="5" t="s">
        <v>94</v>
      </c>
      <c r="C77" s="14" t="s">
        <v>140</v>
      </c>
      <c r="D77" s="42">
        <v>13093300</v>
      </c>
      <c r="E77" s="42">
        <v>8200000</v>
      </c>
      <c r="F77" s="41">
        <v>13093300</v>
      </c>
      <c r="G77" s="41">
        <v>13574000</v>
      </c>
      <c r="H77" s="41">
        <v>13574000</v>
      </c>
      <c r="I77" s="41">
        <v>13574000</v>
      </c>
    </row>
    <row r="78" spans="1:9" ht="78.75" x14ac:dyDescent="0.2">
      <c r="A78" s="4" t="s">
        <v>95</v>
      </c>
      <c r="B78" s="5" t="s">
        <v>135</v>
      </c>
      <c r="C78" s="14" t="s">
        <v>141</v>
      </c>
      <c r="D78" s="42">
        <v>475250</v>
      </c>
      <c r="E78" s="42">
        <v>256759.2</v>
      </c>
      <c r="F78" s="41">
        <v>475250</v>
      </c>
      <c r="G78" s="41">
        <v>21132</v>
      </c>
      <c r="H78" s="41">
        <v>18738</v>
      </c>
      <c r="I78" s="41">
        <v>18738</v>
      </c>
    </row>
    <row r="79" spans="1:9" ht="78.75" hidden="1" x14ac:dyDescent="0.2">
      <c r="A79" s="4" t="s">
        <v>144</v>
      </c>
      <c r="B79" s="5" t="s">
        <v>143</v>
      </c>
      <c r="C79" s="14" t="s">
        <v>141</v>
      </c>
      <c r="D79" s="42">
        <v>0</v>
      </c>
      <c r="E79" s="42">
        <v>0</v>
      </c>
      <c r="F79" s="41">
        <v>0</v>
      </c>
      <c r="G79" s="41">
        <v>0</v>
      </c>
      <c r="H79" s="41">
        <v>0</v>
      </c>
      <c r="I79" s="41">
        <v>0</v>
      </c>
    </row>
    <row r="80" spans="1:9" ht="63" x14ac:dyDescent="0.2">
      <c r="A80" s="4" t="s">
        <v>96</v>
      </c>
      <c r="B80" s="5" t="s">
        <v>97</v>
      </c>
      <c r="C80" s="14" t="s">
        <v>140</v>
      </c>
      <c r="D80" s="42">
        <v>686510700</v>
      </c>
      <c r="E80" s="42">
        <v>571946800</v>
      </c>
      <c r="F80" s="41">
        <v>686510700</v>
      </c>
      <c r="G80" s="41">
        <v>710002500</v>
      </c>
      <c r="H80" s="41">
        <v>710002500</v>
      </c>
      <c r="I80" s="41">
        <v>710002500</v>
      </c>
    </row>
    <row r="81" spans="1:9" x14ac:dyDescent="0.2">
      <c r="A81" s="2" t="s">
        <v>98</v>
      </c>
      <c r="B81" s="3" t="s">
        <v>99</v>
      </c>
      <c r="C81" s="2"/>
      <c r="D81" s="38">
        <f t="shared" ref="D81:I81" si="17">SUM(D82:D84)</f>
        <v>69855717</v>
      </c>
      <c r="E81" s="38">
        <f t="shared" si="17"/>
        <v>65995654</v>
      </c>
      <c r="F81" s="38">
        <f t="shared" si="17"/>
        <v>81839516</v>
      </c>
      <c r="G81" s="38">
        <f t="shared" si="17"/>
        <v>47815766</v>
      </c>
      <c r="H81" s="38">
        <f t="shared" si="17"/>
        <v>33415600</v>
      </c>
      <c r="I81" s="38">
        <f t="shared" si="17"/>
        <v>0</v>
      </c>
    </row>
    <row r="82" spans="1:9" ht="110.25" x14ac:dyDescent="0.2">
      <c r="A82" s="4" t="s">
        <v>100</v>
      </c>
      <c r="B82" s="5" t="s">
        <v>101</v>
      </c>
      <c r="C82" s="14" t="s">
        <v>187</v>
      </c>
      <c r="D82" s="42">
        <v>12910704</v>
      </c>
      <c r="E82" s="42">
        <v>10708027</v>
      </c>
      <c r="F82" s="41">
        <v>13555997</v>
      </c>
      <c r="G82" s="41">
        <v>15019666</v>
      </c>
      <c r="H82" s="41">
        <v>0</v>
      </c>
      <c r="I82" s="41">
        <v>0</v>
      </c>
    </row>
    <row r="83" spans="1:9" ht="94.5" x14ac:dyDescent="0.2">
      <c r="A83" s="4" t="s">
        <v>102</v>
      </c>
      <c r="B83" s="5" t="s">
        <v>103</v>
      </c>
      <c r="C83" s="14" t="s">
        <v>140</v>
      </c>
      <c r="D83" s="42">
        <v>32796100</v>
      </c>
      <c r="E83" s="42">
        <v>27918600</v>
      </c>
      <c r="F83" s="41">
        <v>32796100</v>
      </c>
      <c r="G83" s="41">
        <v>32796100</v>
      </c>
      <c r="H83" s="41">
        <v>33415600</v>
      </c>
      <c r="I83" s="41">
        <v>0</v>
      </c>
    </row>
    <row r="84" spans="1:9" ht="189" x14ac:dyDescent="0.2">
      <c r="A84" s="4" t="s">
        <v>104</v>
      </c>
      <c r="B84" s="5" t="s">
        <v>105</v>
      </c>
      <c r="C84" s="14" t="s">
        <v>195</v>
      </c>
      <c r="D84" s="42">
        <v>24148913</v>
      </c>
      <c r="E84" s="42">
        <v>27369027</v>
      </c>
      <c r="F84" s="41">
        <v>35487419</v>
      </c>
      <c r="G84" s="41">
        <v>0</v>
      </c>
      <c r="H84" s="41">
        <v>0</v>
      </c>
      <c r="I84" s="41">
        <v>0</v>
      </c>
    </row>
    <row r="85" spans="1:9" x14ac:dyDescent="0.2">
      <c r="A85" s="2" t="s">
        <v>106</v>
      </c>
      <c r="B85" s="3" t="s">
        <v>107</v>
      </c>
      <c r="C85" s="2"/>
      <c r="D85" s="38">
        <f>SUM(D86:D87)</f>
        <v>4291495</v>
      </c>
      <c r="E85" s="38">
        <f>SUM(E86:E87)</f>
        <v>8981495</v>
      </c>
      <c r="F85" s="38">
        <f>SUM(F86:F87)</f>
        <v>8981495</v>
      </c>
      <c r="G85" s="38">
        <v>0</v>
      </c>
      <c r="H85" s="38">
        <v>0</v>
      </c>
      <c r="I85" s="38">
        <v>0</v>
      </c>
    </row>
    <row r="86" spans="1:9" ht="94.5" x14ac:dyDescent="0.2">
      <c r="A86" s="4" t="s">
        <v>109</v>
      </c>
      <c r="B86" s="5" t="s">
        <v>110</v>
      </c>
      <c r="C86" s="14" t="s">
        <v>141</v>
      </c>
      <c r="D86" s="42">
        <v>16000</v>
      </c>
      <c r="E86" s="42">
        <v>16000</v>
      </c>
      <c r="F86" s="42">
        <v>16000</v>
      </c>
      <c r="G86" s="41">
        <v>0</v>
      </c>
      <c r="H86" s="41">
        <v>0</v>
      </c>
      <c r="I86" s="41">
        <v>0</v>
      </c>
    </row>
    <row r="87" spans="1:9" ht="47.25" x14ac:dyDescent="0.2">
      <c r="A87" s="4" t="s">
        <v>111</v>
      </c>
      <c r="B87" s="5" t="s">
        <v>108</v>
      </c>
      <c r="C87" s="14" t="s">
        <v>141</v>
      </c>
      <c r="D87" s="42">
        <v>4275495</v>
      </c>
      <c r="E87" s="42">
        <v>8965495</v>
      </c>
      <c r="F87" s="42">
        <v>8965495</v>
      </c>
      <c r="G87" s="41">
        <v>0</v>
      </c>
      <c r="H87" s="41">
        <v>0</v>
      </c>
      <c r="I87" s="41">
        <v>0</v>
      </c>
    </row>
    <row r="88" spans="1:9" ht="94.5" x14ac:dyDescent="0.2">
      <c r="A88" s="4" t="s">
        <v>112</v>
      </c>
      <c r="B88" s="3" t="s">
        <v>136</v>
      </c>
      <c r="C88" s="2"/>
      <c r="D88" s="38">
        <f>SUM(D89:D89)</f>
        <v>203078.65</v>
      </c>
      <c r="E88" s="38">
        <f>SUM(E89:E89)</f>
        <v>237509.43</v>
      </c>
      <c r="F88" s="38">
        <f>SUM(F89:F89)</f>
        <v>237509.43</v>
      </c>
      <c r="G88" s="38">
        <v>0</v>
      </c>
      <c r="H88" s="38">
        <v>0</v>
      </c>
      <c r="I88" s="38">
        <v>0</v>
      </c>
    </row>
    <row r="89" spans="1:9" ht="111.6" customHeight="1" x14ac:dyDescent="0.2">
      <c r="A89" s="4" t="s">
        <v>160</v>
      </c>
      <c r="B89" s="5" t="s">
        <v>163</v>
      </c>
      <c r="C89" s="14" t="s">
        <v>161</v>
      </c>
      <c r="D89" s="42">
        <v>203078.65</v>
      </c>
      <c r="E89" s="42">
        <v>237509.43</v>
      </c>
      <c r="F89" s="42">
        <v>237509.43</v>
      </c>
      <c r="G89" s="41">
        <v>0</v>
      </c>
      <c r="H89" s="41">
        <v>0</v>
      </c>
      <c r="I89" s="41">
        <v>0</v>
      </c>
    </row>
    <row r="90" spans="1:9" ht="63" x14ac:dyDescent="0.2">
      <c r="A90" s="2" t="s">
        <v>113</v>
      </c>
      <c r="B90" s="3" t="s">
        <v>114</v>
      </c>
      <c r="C90" s="2"/>
      <c r="D90" s="38">
        <f>SUM(D91)</f>
        <v>-0.12</v>
      </c>
      <c r="E90" s="38">
        <f>SUM(E91)</f>
        <v>-0.12</v>
      </c>
      <c r="F90" s="38">
        <f>SUM(F91)</f>
        <v>-0.12</v>
      </c>
      <c r="G90" s="38">
        <v>0</v>
      </c>
      <c r="H90" s="38">
        <v>0</v>
      </c>
      <c r="I90" s="38">
        <v>0</v>
      </c>
    </row>
    <row r="91" spans="1:9" ht="63" x14ac:dyDescent="0.2">
      <c r="A91" s="4" t="s">
        <v>162</v>
      </c>
      <c r="B91" s="5" t="s">
        <v>164</v>
      </c>
      <c r="C91" s="14" t="s">
        <v>141</v>
      </c>
      <c r="D91" s="42">
        <v>-0.12</v>
      </c>
      <c r="E91" s="42">
        <v>-0.12</v>
      </c>
      <c r="F91" s="42">
        <v>-0.12</v>
      </c>
      <c r="G91" s="41">
        <v>0</v>
      </c>
      <c r="H91" s="41">
        <v>0</v>
      </c>
      <c r="I91" s="41">
        <v>0</v>
      </c>
    </row>
    <row r="92" spans="1:9" x14ac:dyDescent="0.2">
      <c r="A92" s="57"/>
      <c r="B92" s="57"/>
      <c r="C92" s="4"/>
      <c r="D92" s="41"/>
      <c r="E92" s="41"/>
      <c r="F92" s="41"/>
      <c r="G92" s="41"/>
      <c r="H92" s="41"/>
      <c r="I92" s="41"/>
    </row>
  </sheetData>
  <autoFilter ref="A1:I92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2">
    <mergeCell ref="B1:I1"/>
    <mergeCell ref="F7:F8"/>
    <mergeCell ref="G7:I7"/>
    <mergeCell ref="A6:B6"/>
    <mergeCell ref="A92:B92"/>
    <mergeCell ref="A2:I2"/>
    <mergeCell ref="A5:B5"/>
    <mergeCell ref="A7:B8"/>
    <mergeCell ref="C7:C8"/>
    <mergeCell ref="D7:D8"/>
    <mergeCell ref="E7:E8"/>
    <mergeCell ref="A3:I3"/>
  </mergeCells>
  <pageMargins left="0.39370080000000002" right="0.39370080000000002" top="0.39370080000000002" bottom="0.58740159999999997" header="0.3" footer="0.3"/>
  <pageSetup paperSize="9" scale="52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2022-11-11T08:15:30Z</dcterms:modified>
</cp:coreProperties>
</file>