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4805" windowHeight="795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10" i="1"/>
  <c r="H12" i="1"/>
  <c r="H13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D34" i="1"/>
  <c r="E34" i="1"/>
  <c r="C34" i="1"/>
  <c r="E22" i="1" l="1"/>
  <c r="D22" i="1" l="1"/>
  <c r="F22" i="1"/>
  <c r="G22" i="1"/>
  <c r="D28" i="1" l="1"/>
  <c r="D11" i="1" s="1"/>
  <c r="E28" i="1"/>
  <c r="F28" i="1"/>
  <c r="G28" i="1"/>
  <c r="D14" i="1"/>
  <c r="E14" i="1"/>
  <c r="E11" i="1" s="1"/>
  <c r="F14" i="1"/>
  <c r="G14" i="1"/>
  <c r="C14" i="1"/>
  <c r="H14" i="1" s="1"/>
  <c r="C22" i="1"/>
  <c r="G11" i="1" l="1"/>
  <c r="C36" i="1"/>
  <c r="C35" i="1" s="1"/>
  <c r="G36" i="1" l="1"/>
  <c r="G35" i="1" l="1"/>
  <c r="G34" i="1" s="1"/>
  <c r="G10" i="1" l="1"/>
  <c r="G6" i="1" s="1"/>
  <c r="E36" i="1" l="1"/>
  <c r="F36" i="1"/>
  <c r="F11" i="1" l="1"/>
  <c r="F35" i="1"/>
  <c r="F34" i="1" s="1"/>
  <c r="E35" i="1" l="1"/>
  <c r="D36" i="1"/>
  <c r="D35" i="1" l="1"/>
  <c r="D10" i="1" l="1"/>
  <c r="D6" i="1" s="1"/>
  <c r="F10" i="1" l="1"/>
  <c r="F6" i="1" s="1"/>
  <c r="E10" i="1"/>
  <c r="E6" i="1" s="1"/>
  <c r="D2" i="1"/>
  <c r="F2" i="1" l="1"/>
  <c r="E2" i="1"/>
  <c r="C28" i="1"/>
  <c r="I2" i="1" l="1"/>
  <c r="C11" i="1"/>
  <c r="H11" i="1" s="1"/>
  <c r="C10" i="1" l="1"/>
  <c r="C6" i="1" l="1"/>
  <c r="H10" i="1"/>
  <c r="H2" i="1"/>
</calcChain>
</file>

<file path=xl/sharedStrings.xml><?xml version="1.0" encoding="utf-8"?>
<sst xmlns="http://schemas.openxmlformats.org/spreadsheetml/2006/main" count="88" uniqueCount="88">
  <si>
    <t>1 00 00000 00 0000 000</t>
  </si>
  <si>
    <t>НАЛОГОВЫЕ И НЕНАЛОГОВЫЕ ДОХОДЫ</t>
  </si>
  <si>
    <t>1 01 00000 00 0000 000</t>
  </si>
  <si>
    <t>1 03 00000 00 0000 000</t>
  </si>
  <si>
    <t>1 05 00000 00 0000 000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</si>
  <si>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</si>
  <si>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</si>
  <si>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</si>
  <si>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1 05 01021 01 0000 110</t>
  </si>
  <si>
    <t>Единый налог на вмененный доход для отдельных видов деятельности</t>
  </si>
  <si>
    <t>1 05 02010 02 0000 110</t>
  </si>
  <si>
    <t>Единый сельскохозяйственный налог</t>
  </si>
  <si>
    <t>1 05 03010 01 0000 110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</si>
  <si>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</si>
  <si>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</si>
  <si>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</si>
  <si>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</si>
  <si>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</si>
  <si>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</si>
  <si>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</si>
  <si>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</si>
  <si>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</si>
  <si>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</si>
  <si>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</si>
  <si>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</si>
  <si>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</si>
  <si>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</si>
  <si>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</si>
  <si>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</si>
  <si>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</si>
  <si>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</si>
  <si>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</si>
  <si>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</si>
  <si>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</si>
  <si>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</si>
  <si>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</si>
  <si>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</si>
  <si>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</si>
  <si>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</si>
  <si>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</si>
  <si>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</si>
  <si>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</si>
  <si>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</si>
  <si>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</si>
  <si>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2 02 10000 00 0000 150</t>
  </si>
  <si>
    <t>2 02 15001 05 0000 150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</si>
  <si>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</si>
  <si>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</si>
  <si>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</si>
  <si>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</si>
  <si>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2 02 19999 05 0000 150</t>
  </si>
  <si>
    <t>Прочие дотации бюджетам муниципальных районов</t>
  </si>
  <si>
    <t>2 02 20000 00 0000 150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</si>
  <si>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</si>
  <si>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</si>
  <si>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</si>
  <si>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</si>
  <si>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2 07 00000 00 0000 000</t>
  </si>
  <si>
    <t>ПРОЧИЕ БЕЗВОЗМЕЗДНЫЕ ПОСТУПЛЕНИЯ</t>
  </si>
  <si>
    <t>2 18 00000 00 0000 000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</si>
  <si>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</si>
  <si>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</si>
  <si>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</si>
  <si>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Классификация доходов бюджетов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</si>
  <si>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РФ)</t>
  </si>
  <si>
    <t>БЕЗВОЗМЕЗДНЫЕ ПОСТУПЛЕНИЯ ОТ ДРУГИХ БЮДЖЕТОВ БЮДЖЕТНОЙ СИСТЕМЫ РФ</t>
  </si>
  <si>
    <t>Дотации бюджетам бюджетной системы РФ</t>
  </si>
  <si>
    <t>Дотации бюджетам муниципальных районов на выравнивание бюджетной обеспеченности из бюджета субъекта РФ</t>
  </si>
  <si>
    <t>Субсидии бюджетам бюджетной системы РФ (межбюджетные субсидии)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</si>
  <si>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</si>
  <si>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Единица измерения: тыс.руб.</t>
  </si>
  <si>
    <t>1 09 00000 00 0000 000</t>
  </si>
  <si>
    <t>ЗАДОЛЖЕННОСТЬ И ПЕРЕРАСЧЕТЫ ПО ОТМЕНЕННЫМ НАЛОГАМ, СБОРАМ И ИНЫМ ОБЯЗАТЕЛЬНЫМ ПЛАТЕЖАМ</t>
  </si>
  <si>
    <t>НДФЛ</t>
  </si>
  <si>
    <t>АКЦИЗЫ</t>
  </si>
  <si>
    <t>*Данные по итоговым строкам могут отличаться от суммы слагаемых из-за округлений</t>
  </si>
  <si>
    <t>Сведения о доходах бюджета МО МР "Усть-Куломский" по видам доходов на 01.11.2023 год в сравнении с отчетными данными за 2022 год и оценкой ожидаемого исполнения за 2023 год*</t>
  </si>
  <si>
    <t>Исполнение 2022 год</t>
  </si>
  <si>
    <t xml:space="preserve">Прогноз доходов бюджета на 2023 г. (текущий финансовый год) </t>
  </si>
  <si>
    <t>Кассовые поступления 2023 г. по состоянию на 01.11.2023 г.</t>
  </si>
  <si>
    <t>План 2024 год</t>
  </si>
  <si>
    <t>Сравнение поступления 2022 г. с ожидаемым поступлением 2023 г.</t>
  </si>
  <si>
    <t>Сравнение прогноза 2024 г. с ожидаемым исполнением 2023 г.</t>
  </si>
  <si>
    <t>Оценка исполнения 2023 г. (текущий финансовый год)</t>
  </si>
  <si>
    <t xml:space="preserve"> </t>
  </si>
  <si>
    <t>контроль</t>
  </si>
  <si>
    <t>2 08 05000 05 0000 150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</si>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</sst>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_ ;\-#,##0.0\ "/>
  </numFmts>
  <fonts count="16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1F5F9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>
      <alignment vertical="top" wrapText="1"/>
    </xf>
    <xf numFmtId="43" fontId="3" fillId="0" borderId="0" applyFont="0" applyFill="0" applyBorder="0" applyAlignment="0" applyProtection="0"/>
    <xf numFmtId="49" fontId="7" fillId="0" borderId="6">
      <alignment horizontal="center" vertical="top" shrinkToFit="1"/>
    </xf>
    <xf numFmtId="0" fontId="8" fillId="0" borderId="7">
      <alignment horizontal="left" vertical="top" wrapText="1"/>
    </xf>
    <xf numFmtId="49" fontId="9" fillId="3" borderId="6">
      <alignment horizontal="center" vertical="top" shrinkToFit="1"/>
    </xf>
    <xf numFmtId="49" fontId="9" fillId="3" borderId="7">
      <alignment horizontal="center" vertical="top" shrinkToFit="1"/>
    </xf>
    <xf numFmtId="0" fontId="9" fillId="3" borderId="6">
      <alignment horizontal="left" vertical="top" wrapText="1"/>
    </xf>
    <xf numFmtId="4" fontId="9" fillId="3" borderId="7">
      <alignment horizontal="right" vertical="top" shrinkToFit="1"/>
    </xf>
    <xf numFmtId="0" fontId="11" fillId="0" borderId="12">
      <alignment horizontal="left" wrapText="1" indent="2"/>
    </xf>
  </cellStyleXfs>
  <cellXfs count="62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49" fontId="5" fillId="0" borderId="0" xfId="0" applyNumberFormat="1" applyFont="1" applyBorder="1" applyAlignment="1" applyProtection="1">
      <alignment horizontal="left" vertical="center" wrapText="1"/>
    </xf>
    <xf numFmtId="0" fontId="2" fillId="0" borderId="0" xfId="0" applyFont="1" applyFill="1" applyAlignment="1">
      <alignment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center" vertical="center"/>
    </xf>
    <xf numFmtId="0" fontId="1" fillId="0" borderId="9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3" fontId="10" fillId="0" borderId="0" xfId="1" applyFont="1" applyBorder="1" applyAlignment="1" applyProtection="1">
      <alignment horizontal="left" vertical="center" wrapText="1"/>
    </xf>
    <xf numFmtId="43" fontId="10" fillId="0" borderId="0" xfId="0" applyNumberFormat="1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center" vertical="center"/>
    </xf>
    <xf numFmtId="43" fontId="10" fillId="0" borderId="0" xfId="1" applyFont="1" applyBorder="1" applyAlignment="1" applyProtection="1">
      <alignment vertical="center"/>
    </xf>
    <xf numFmtId="0" fontId="2" fillId="0" borderId="0" xfId="0" applyFont="1" applyFill="1" applyAlignment="1">
      <alignment horizontal="center" vertical="center" wrapText="1"/>
    </xf>
    <xf numFmtId="0" fontId="1" fillId="0" borderId="12" xfId="8" applyNumberFormat="1" applyFont="1" applyAlignment="1" applyProtection="1">
      <alignment horizontal="left" vertical="center" wrapText="1"/>
    </xf>
    <xf numFmtId="164" fontId="6" fillId="0" borderId="0" xfId="0" applyNumberFormat="1" applyFont="1" applyBorder="1" applyAlignment="1" applyProtection="1">
      <alignment horizontal="center" vertical="center"/>
    </xf>
    <xf numFmtId="43" fontId="10" fillId="0" borderId="0" xfId="1" applyFont="1" applyBorder="1" applyAlignment="1" applyProtection="1">
      <alignment horizontal="left" vertical="center"/>
    </xf>
    <xf numFmtId="43" fontId="10" fillId="0" borderId="0" xfId="1" applyFont="1" applyBorder="1" applyAlignment="1" applyProtection="1">
      <alignment horizontal="center" vertical="center"/>
    </xf>
    <xf numFmtId="43" fontId="6" fillId="0" borderId="0" xfId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/>
    </xf>
    <xf numFmtId="0" fontId="1" fillId="2" borderId="1" xfId="0" applyFont="1" applyFill="1" applyBorder="1" applyAlignment="1">
      <alignment horizontal="left" vertical="center" wrapText="1"/>
    </xf>
    <xf numFmtId="164" fontId="15" fillId="0" borderId="1" xfId="1" applyNumberFormat="1" applyFont="1" applyFill="1" applyBorder="1" applyAlignment="1">
      <alignment vertical="center" wrapText="1"/>
    </xf>
    <xf numFmtId="164" fontId="15" fillId="0" borderId="3" xfId="1" applyNumberFormat="1" applyFont="1" applyFill="1" applyBorder="1" applyAlignment="1">
      <alignment vertical="center" wrapText="1"/>
    </xf>
    <xf numFmtId="164" fontId="15" fillId="0" borderId="5" xfId="1" applyNumberFormat="1" applyFont="1" applyFill="1" applyBorder="1" applyAlignment="1">
      <alignment vertical="center" wrapText="1"/>
    </xf>
    <xf numFmtId="164" fontId="15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vertical="center" wrapText="1"/>
    </xf>
    <xf numFmtId="164" fontId="13" fillId="2" borderId="1" xfId="1" applyNumberFormat="1" applyFont="1" applyFill="1" applyBorder="1" applyAlignment="1">
      <alignment vertical="center" wrapText="1"/>
    </xf>
    <xf numFmtId="164" fontId="13" fillId="0" borderId="1" xfId="1" applyNumberFormat="1" applyFont="1" applyFill="1" applyBorder="1" applyAlignment="1">
      <alignment vertical="center" wrapText="1"/>
    </xf>
    <xf numFmtId="43" fontId="13" fillId="2" borderId="1" xfId="1" applyFont="1" applyFill="1" applyBorder="1" applyAlignment="1">
      <alignment vertical="center" wrapText="1"/>
    </xf>
    <xf numFmtId="43" fontId="13" fillId="0" borderId="1" xfId="1" applyFont="1" applyFill="1" applyBorder="1" applyAlignment="1">
      <alignment vertical="center" wrapText="1"/>
    </xf>
    <xf numFmtId="164" fontId="15" fillId="0" borderId="4" xfId="0" applyNumberFormat="1" applyFont="1" applyFill="1" applyBorder="1" applyAlignment="1">
      <alignment vertical="center" wrapText="1"/>
    </xf>
    <xf numFmtId="43" fontId="15" fillId="0" borderId="5" xfId="1" applyFont="1" applyFill="1" applyBorder="1" applyAlignment="1">
      <alignment vertical="center" wrapText="1"/>
    </xf>
    <xf numFmtId="43" fontId="15" fillId="0" borderId="15" xfId="1" applyFont="1" applyFill="1" applyBorder="1" applyAlignment="1">
      <alignment vertical="center" wrapText="1"/>
    </xf>
    <xf numFmtId="43" fontId="15" fillId="0" borderId="1" xfId="1" applyFont="1" applyFill="1" applyBorder="1" applyAlignment="1">
      <alignment vertical="center" wrapText="1"/>
    </xf>
    <xf numFmtId="43" fontId="15" fillId="0" borderId="3" xfId="1" applyFont="1" applyFill="1" applyBorder="1" applyAlignment="1">
      <alignment vertical="center" wrapText="1"/>
    </xf>
    <xf numFmtId="164" fontId="15" fillId="0" borderId="3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164" fontId="5" fillId="2" borderId="1" xfId="1" applyNumberFormat="1" applyFont="1" applyFill="1" applyBorder="1" applyAlignment="1">
      <alignment vertical="center" wrapText="1"/>
    </xf>
    <xf numFmtId="164" fontId="15" fillId="0" borderId="4" xfId="1" applyNumberFormat="1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vertical="center" wrapText="1"/>
    </xf>
    <xf numFmtId="164" fontId="15" fillId="2" borderId="1" xfId="0" applyNumberFormat="1" applyFont="1" applyFill="1" applyBorder="1" applyAlignment="1">
      <alignment vertical="center" wrapText="1"/>
    </xf>
    <xf numFmtId="164" fontId="15" fillId="2" borderId="1" xfId="1" applyNumberFormat="1" applyFont="1" applyFill="1" applyBorder="1" applyAlignment="1">
      <alignment vertical="center" wrapText="1"/>
    </xf>
    <xf numFmtId="0" fontId="6" fillId="0" borderId="0" xfId="0" applyFont="1" applyBorder="1" applyAlignment="1" applyProtection="1">
      <alignment horizontal="left" vertical="center"/>
    </xf>
    <xf numFmtId="0" fontId="1" fillId="0" borderId="9" xfId="8" applyNumberFormat="1" applyFont="1" applyBorder="1" applyAlignment="1" applyProtection="1">
      <alignment vertical="center" wrapText="1"/>
    </xf>
    <xf numFmtId="0" fontId="13" fillId="0" borderId="0" xfId="0" applyFont="1" applyFill="1" applyAlignment="1">
      <alignment horizontal="left" vertical="center" wrapText="1"/>
    </xf>
    <xf numFmtId="49" fontId="12" fillId="0" borderId="0" xfId="0" applyNumberFormat="1" applyFont="1" applyBorder="1" applyAlignment="1" applyProtection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49" fontId="14" fillId="0" borderId="13" xfId="0" applyNumberFormat="1" applyFont="1" applyBorder="1" applyAlignment="1" applyProtection="1">
      <alignment horizontal="center" vertical="center" wrapText="1"/>
    </xf>
    <xf numFmtId="49" fontId="14" fillId="0" borderId="14" xfId="0" applyNumberFormat="1" applyFont="1" applyBorder="1" applyAlignment="1" applyProtection="1">
      <alignment horizontal="center" vertical="center" wrapText="1"/>
    </xf>
    <xf numFmtId="49" fontId="14" fillId="0" borderId="5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/>
    </xf>
    <xf numFmtId="0" fontId="6" fillId="0" borderId="2" xfId="0" applyFont="1" applyBorder="1" applyAlignment="1" applyProtection="1">
      <alignment horizontal="left"/>
    </xf>
  </cellXfs>
  <cellStyles count="9">
    <cellStyle name="ex59" xfId="6"/>
    <cellStyle name="ex60" xfId="4"/>
    <cellStyle name="ex61" xfId="5"/>
    <cellStyle name="ex62" xfId="7"/>
    <cellStyle name="ex76" xfId="2"/>
    <cellStyle name="ex77" xfId="3"/>
    <cellStyle name="xl31" xf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zoomScaleNormal="100" workbookViewId="0">
      <pane ySplit="11" topLeftCell="A12" activePane="bottomLeft" state="frozen"/>
      <selection pane="bottomLeft" activeCell="D16" sqref="D16"/>
    </sheetView>
  </sheetViews>
  <sheetFormatPr defaultColWidth="8.83203125" defaultRowHeight="15.75" x14ac:dyDescent="0.2"/>
  <cols>
    <col min="1" max="1" width="31.83203125" style="6" customWidth="1"/>
    <col min="2" max="2" width="64.5" style="6" customWidth="1"/>
    <col min="3" max="3" width="25.33203125" style="21" customWidth="1"/>
    <col min="4" max="7" width="25.33203125" style="6" customWidth="1"/>
    <col min="8" max="8" width="26.5" style="6" customWidth="1"/>
    <col min="9" max="9" width="25.33203125" style="6" customWidth="1"/>
    <col min="10" max="16384" width="8.83203125" style="6"/>
  </cols>
  <sheetData>
    <row r="1" spans="1:9" s="8" customFormat="1" ht="39" customHeight="1" x14ac:dyDescent="0.2">
      <c r="A1" s="53" t="s">
        <v>76</v>
      </c>
      <c r="B1" s="53"/>
      <c r="C1" s="53"/>
      <c r="D1" s="53"/>
      <c r="E1" s="53"/>
      <c r="F1" s="53"/>
      <c r="G1" s="53"/>
      <c r="H1" s="53"/>
      <c r="I1" s="53"/>
    </row>
    <row r="2" spans="1:9" s="8" customFormat="1" ht="39" hidden="1" customHeight="1" x14ac:dyDescent="0.2">
      <c r="A2" s="7"/>
      <c r="B2" s="7"/>
      <c r="C2" s="9"/>
      <c r="D2" s="17">
        <f>D10-D3</f>
        <v>-1641305237.3151999</v>
      </c>
      <c r="E2" s="17">
        <f>E10-E3</f>
        <v>-1424908326.697</v>
      </c>
      <c r="F2" s="17">
        <f t="shared" ref="F2:I2" si="0">F10-F3</f>
        <v>2063436.1059999999</v>
      </c>
      <c r="G2" s="17"/>
      <c r="H2" s="17">
        <f t="shared" si="0"/>
        <v>-1662899947.9221301</v>
      </c>
      <c r="I2" s="17">
        <f t="shared" si="0"/>
        <v>-1500772389.2360001</v>
      </c>
    </row>
    <row r="3" spans="1:9" s="8" customFormat="1" ht="39" hidden="1" customHeight="1" x14ac:dyDescent="0.25">
      <c r="A3" s="60"/>
      <c r="B3" s="60"/>
      <c r="C3" s="10"/>
      <c r="D3" s="18">
        <v>1643341356.5999999</v>
      </c>
      <c r="E3" s="18">
        <v>1426482481.29</v>
      </c>
      <c r="F3" s="19"/>
      <c r="G3" s="19"/>
      <c r="H3" s="20">
        <v>1662951947.6300001</v>
      </c>
      <c r="I3" s="20">
        <v>1500571397.27</v>
      </c>
    </row>
    <row r="4" spans="1:9" s="8" customFormat="1" ht="17.25" customHeight="1" x14ac:dyDescent="0.25">
      <c r="A4" s="27"/>
      <c r="B4" s="50"/>
      <c r="C4" s="10"/>
      <c r="D4" s="18"/>
      <c r="E4" s="18"/>
      <c r="F4" s="19"/>
      <c r="G4" s="19"/>
      <c r="H4" s="20"/>
      <c r="I4" s="20"/>
    </row>
    <row r="5" spans="1:9" s="8" customFormat="1" ht="14.25" hidden="1" customHeight="1" x14ac:dyDescent="0.25">
      <c r="A5" s="27"/>
      <c r="B5" s="50" t="s">
        <v>85</v>
      </c>
      <c r="C5" s="26">
        <v>2011436.4129999999</v>
      </c>
      <c r="D5" s="24">
        <v>2036119.3870000001</v>
      </c>
      <c r="E5" s="24">
        <v>1574154.6</v>
      </c>
      <c r="F5" s="25">
        <v>2063436.0660000001</v>
      </c>
      <c r="G5" s="25">
        <v>1862444.14</v>
      </c>
      <c r="H5" s="20"/>
      <c r="I5" s="20"/>
    </row>
    <row r="6" spans="1:9" s="8" customFormat="1" ht="18" hidden="1" customHeight="1" x14ac:dyDescent="0.25">
      <c r="A6" s="60"/>
      <c r="B6" s="60"/>
      <c r="C6" s="23">
        <f>C10-C5</f>
        <v>-1.4869999373331666E-2</v>
      </c>
      <c r="D6" s="23">
        <f t="shared" ref="D6:G6" si="1">D10-D5</f>
        <v>-0.10220000031404197</v>
      </c>
      <c r="E6" s="23">
        <f t="shared" si="1"/>
        <v>-6.9999999832361937E-3</v>
      </c>
      <c r="F6" s="23">
        <f t="shared" si="1"/>
        <v>3.9999999804422259E-2</v>
      </c>
      <c r="G6" s="23">
        <f t="shared" si="1"/>
        <v>0</v>
      </c>
      <c r="H6" s="23"/>
      <c r="I6" s="23"/>
    </row>
    <row r="7" spans="1:9" s="8" customFormat="1" ht="18" customHeight="1" x14ac:dyDescent="0.25">
      <c r="A7" s="61" t="s">
        <v>70</v>
      </c>
      <c r="B7" s="61"/>
      <c r="C7" s="23"/>
      <c r="D7" s="23"/>
      <c r="E7" s="23"/>
      <c r="F7" s="23"/>
      <c r="G7" s="23"/>
      <c r="H7" s="23"/>
      <c r="I7" s="23"/>
    </row>
    <row r="8" spans="1:9" ht="33.6" customHeight="1" x14ac:dyDescent="0.2">
      <c r="A8" s="54" t="s">
        <v>63</v>
      </c>
      <c r="B8" s="54"/>
      <c r="C8" s="54" t="s">
        <v>77</v>
      </c>
      <c r="D8" s="59" t="s">
        <v>78</v>
      </c>
      <c r="E8" s="59" t="s">
        <v>79</v>
      </c>
      <c r="F8" s="59" t="s">
        <v>83</v>
      </c>
      <c r="G8" s="57" t="s">
        <v>80</v>
      </c>
      <c r="H8" s="54" t="s">
        <v>81</v>
      </c>
      <c r="I8" s="55" t="s">
        <v>82</v>
      </c>
    </row>
    <row r="9" spans="1:9" ht="37.5" customHeight="1" x14ac:dyDescent="0.2">
      <c r="A9" s="54"/>
      <c r="B9" s="54"/>
      <c r="C9" s="54"/>
      <c r="D9" s="59"/>
      <c r="E9" s="59"/>
      <c r="F9" s="59"/>
      <c r="G9" s="58"/>
      <c r="H9" s="54"/>
      <c r="I9" s="56"/>
    </row>
    <row r="10" spans="1:9" ht="16.899999999999999" customHeight="1" x14ac:dyDescent="0.2">
      <c r="A10" s="12"/>
      <c r="B10" s="12" t="s">
        <v>62</v>
      </c>
      <c r="C10" s="29">
        <f>C11+C34</f>
        <v>2011436.3981300006</v>
      </c>
      <c r="D10" s="29">
        <f>D11+D34</f>
        <v>2036119.2847999998</v>
      </c>
      <c r="E10" s="29">
        <f>E11+E34</f>
        <v>1574154.5930000001</v>
      </c>
      <c r="F10" s="29">
        <f>F11+F34</f>
        <v>2063436.1059999999</v>
      </c>
      <c r="G10" s="29">
        <f>G11+G34</f>
        <v>1862444.1400000001</v>
      </c>
      <c r="H10" s="30">
        <f>F10-C10</f>
        <v>51999.707869999344</v>
      </c>
      <c r="I10" s="29">
        <f>G10-F10</f>
        <v>-200991.96599999978</v>
      </c>
    </row>
    <row r="11" spans="1:9" ht="19.149999999999999" customHeight="1" x14ac:dyDescent="0.2">
      <c r="A11" s="13" t="s">
        <v>0</v>
      </c>
      <c r="B11" s="14" t="s">
        <v>1</v>
      </c>
      <c r="C11" s="31">
        <f>C12+C13+C14+C20+C22+C26+C27+C28+C32+C33+C21</f>
        <v>421878.10600000003</v>
      </c>
      <c r="D11" s="31">
        <f t="shared" ref="D11:G11" si="2">D12+D13+D14+D20+D22+D26+D27+D28+D32+D33+D21</f>
        <v>439695.86779999995</v>
      </c>
      <c r="E11" s="31">
        <f t="shared" si="2"/>
        <v>356235.967</v>
      </c>
      <c r="F11" s="31">
        <f t="shared" si="2"/>
        <v>467012.64599999995</v>
      </c>
      <c r="G11" s="31">
        <f t="shared" si="2"/>
        <v>475486.90399999998</v>
      </c>
      <c r="H11" s="30">
        <f t="shared" ref="H11:H47" si="3">F11-C11</f>
        <v>45134.539999999921</v>
      </c>
      <c r="I11" s="29">
        <f t="shared" ref="I11:I47" si="4">G11-F11</f>
        <v>8474.2580000000307</v>
      </c>
    </row>
    <row r="12" spans="1:9" ht="19.149999999999999" customHeight="1" x14ac:dyDescent="0.2">
      <c r="A12" s="15" t="s">
        <v>2</v>
      </c>
      <c r="B12" s="16" t="s">
        <v>73</v>
      </c>
      <c r="C12" s="30">
        <v>337615.19300000003</v>
      </c>
      <c r="D12" s="30">
        <v>335884.46179999999</v>
      </c>
      <c r="E12" s="30">
        <v>275913.13400000002</v>
      </c>
      <c r="F12" s="30">
        <v>360834.86599999998</v>
      </c>
      <c r="G12" s="30">
        <v>372740</v>
      </c>
      <c r="H12" s="30">
        <f t="shared" si="3"/>
        <v>23219.672999999952</v>
      </c>
      <c r="I12" s="29">
        <f t="shared" si="4"/>
        <v>11905.13400000002</v>
      </c>
    </row>
    <row r="13" spans="1:9" ht="19.149999999999999" customHeight="1" x14ac:dyDescent="0.2">
      <c r="A13" s="1" t="s">
        <v>3</v>
      </c>
      <c r="B13" s="2" t="s">
        <v>74</v>
      </c>
      <c r="C13" s="32">
        <v>35935.154999999999</v>
      </c>
      <c r="D13" s="29">
        <v>31880.5</v>
      </c>
      <c r="E13" s="29">
        <v>30428.727999999999</v>
      </c>
      <c r="F13" s="29">
        <v>36172</v>
      </c>
      <c r="G13" s="29">
        <v>36162</v>
      </c>
      <c r="H13" s="30">
        <f t="shared" si="3"/>
        <v>236.84500000000116</v>
      </c>
      <c r="I13" s="29">
        <f t="shared" si="4"/>
        <v>-10</v>
      </c>
    </row>
    <row r="14" spans="1:9" ht="19.149999999999999" customHeight="1" x14ac:dyDescent="0.2">
      <c r="A14" s="1" t="s">
        <v>4</v>
      </c>
      <c r="B14" s="2" t="s">
        <v>5</v>
      </c>
      <c r="C14" s="29">
        <f>SUM(C15:C19)</f>
        <v>24310.32</v>
      </c>
      <c r="D14" s="29">
        <f t="shared" ref="D14:G14" si="5">SUM(D15:D19)</f>
        <v>47569</v>
      </c>
      <c r="E14" s="29">
        <f t="shared" si="5"/>
        <v>30698.132000000001</v>
      </c>
      <c r="F14" s="29">
        <f t="shared" si="5"/>
        <v>47500</v>
      </c>
      <c r="G14" s="29">
        <f t="shared" si="5"/>
        <v>48130</v>
      </c>
      <c r="H14" s="30">
        <f t="shared" si="3"/>
        <v>23189.68</v>
      </c>
      <c r="I14" s="29">
        <f t="shared" si="4"/>
        <v>630</v>
      </c>
    </row>
    <row r="15" spans="1:9" ht="55.9" customHeight="1" x14ac:dyDescent="0.2">
      <c r="A15" s="3" t="s">
        <v>7</v>
      </c>
      <c r="B15" s="4" t="s">
        <v>6</v>
      </c>
      <c r="C15" s="33">
        <v>13575.1</v>
      </c>
      <c r="D15" s="34">
        <v>29490</v>
      </c>
      <c r="E15" s="34">
        <v>19962.819</v>
      </c>
      <c r="F15" s="34">
        <v>29487</v>
      </c>
      <c r="G15" s="35">
        <v>29540</v>
      </c>
      <c r="H15" s="30">
        <f t="shared" si="3"/>
        <v>15911.9</v>
      </c>
      <c r="I15" s="29">
        <f t="shared" si="4"/>
        <v>53</v>
      </c>
    </row>
    <row r="16" spans="1:9" ht="78.75" x14ac:dyDescent="0.2">
      <c r="A16" s="3" t="s">
        <v>8</v>
      </c>
      <c r="B16" s="4" t="s">
        <v>64</v>
      </c>
      <c r="C16" s="33">
        <v>9496.89</v>
      </c>
      <c r="D16" s="34">
        <v>17114</v>
      </c>
      <c r="E16" s="34">
        <v>9966.6139999999996</v>
      </c>
      <c r="F16" s="34">
        <v>17114</v>
      </c>
      <c r="G16" s="35">
        <v>17142</v>
      </c>
      <c r="H16" s="30">
        <f t="shared" si="3"/>
        <v>7617.1100000000006</v>
      </c>
      <c r="I16" s="29">
        <f t="shared" si="4"/>
        <v>28</v>
      </c>
    </row>
    <row r="17" spans="1:9" ht="31.5" x14ac:dyDescent="0.2">
      <c r="A17" s="3" t="s">
        <v>10</v>
      </c>
      <c r="B17" s="4" t="s">
        <v>9</v>
      </c>
      <c r="C17" s="33">
        <v>3.63</v>
      </c>
      <c r="D17" s="36">
        <v>0</v>
      </c>
      <c r="E17" s="34">
        <v>-20.887</v>
      </c>
      <c r="F17" s="34">
        <v>-21</v>
      </c>
      <c r="G17" s="37">
        <v>0</v>
      </c>
      <c r="H17" s="30">
        <f t="shared" si="3"/>
        <v>-24.63</v>
      </c>
      <c r="I17" s="29">
        <f t="shared" si="4"/>
        <v>21</v>
      </c>
    </row>
    <row r="18" spans="1:9" ht="24" customHeight="1" x14ac:dyDescent="0.2">
      <c r="A18" s="3" t="s">
        <v>12</v>
      </c>
      <c r="B18" s="4" t="s">
        <v>11</v>
      </c>
      <c r="C18" s="33">
        <v>158.05799999999999</v>
      </c>
      <c r="D18" s="34">
        <v>152</v>
      </c>
      <c r="E18" s="34">
        <v>235.631</v>
      </c>
      <c r="F18" s="34">
        <v>319</v>
      </c>
      <c r="G18" s="35">
        <v>308</v>
      </c>
      <c r="H18" s="30">
        <f t="shared" si="3"/>
        <v>160.94200000000001</v>
      </c>
      <c r="I18" s="29">
        <f t="shared" si="4"/>
        <v>-11</v>
      </c>
    </row>
    <row r="19" spans="1:9" ht="47.25" x14ac:dyDescent="0.2">
      <c r="A19" s="3" t="s">
        <v>13</v>
      </c>
      <c r="B19" s="4" t="s">
        <v>14</v>
      </c>
      <c r="C19" s="33">
        <v>1076.6420000000001</v>
      </c>
      <c r="D19" s="34">
        <v>813</v>
      </c>
      <c r="E19" s="34">
        <v>553.95500000000004</v>
      </c>
      <c r="F19" s="34">
        <v>601</v>
      </c>
      <c r="G19" s="35">
        <v>1140</v>
      </c>
      <c r="H19" s="30">
        <f t="shared" si="3"/>
        <v>-475.64200000000005</v>
      </c>
      <c r="I19" s="29">
        <f t="shared" si="4"/>
        <v>539</v>
      </c>
    </row>
    <row r="20" spans="1:9" ht="16.5" x14ac:dyDescent="0.2">
      <c r="A20" s="1" t="s">
        <v>15</v>
      </c>
      <c r="B20" s="2" t="s">
        <v>16</v>
      </c>
      <c r="C20" s="38">
        <v>3014.8589999999999</v>
      </c>
      <c r="D20" s="29">
        <v>2585</v>
      </c>
      <c r="E20" s="29">
        <v>2569.6</v>
      </c>
      <c r="F20" s="29">
        <v>3027.8</v>
      </c>
      <c r="G20" s="29">
        <v>3044</v>
      </c>
      <c r="H20" s="30">
        <f t="shared" si="3"/>
        <v>12.941000000000258</v>
      </c>
      <c r="I20" s="29">
        <f t="shared" si="4"/>
        <v>16.199999999999818</v>
      </c>
    </row>
    <row r="21" spans="1:9" ht="47.25" x14ac:dyDescent="0.2">
      <c r="A21" s="1" t="s">
        <v>71</v>
      </c>
      <c r="B21" s="51" t="s">
        <v>72</v>
      </c>
      <c r="C21" s="39">
        <v>0</v>
      </c>
      <c r="D21" s="40">
        <v>0</v>
      </c>
      <c r="E21" s="41">
        <v>0</v>
      </c>
      <c r="F21" s="41">
        <v>0</v>
      </c>
      <c r="G21" s="41">
        <v>0</v>
      </c>
      <c r="H21" s="42">
        <f t="shared" si="3"/>
        <v>0</v>
      </c>
      <c r="I21" s="41">
        <f t="shared" si="4"/>
        <v>0</v>
      </c>
    </row>
    <row r="22" spans="1:9" ht="49.5" customHeight="1" x14ac:dyDescent="0.2">
      <c r="A22" s="1" t="s">
        <v>17</v>
      </c>
      <c r="B22" s="2" t="s">
        <v>18</v>
      </c>
      <c r="C22" s="43">
        <f>SUM(C23:C25)</f>
        <v>15463.671000000002</v>
      </c>
      <c r="D22" s="43">
        <f t="shared" ref="D22:G22" si="6">SUM(D23:D25)</f>
        <v>13359</v>
      </c>
      <c r="E22" s="43">
        <f t="shared" si="6"/>
        <v>11027.071</v>
      </c>
      <c r="F22" s="43">
        <f t="shared" si="6"/>
        <v>13220</v>
      </c>
      <c r="G22" s="43">
        <f t="shared" si="6"/>
        <v>13200</v>
      </c>
      <c r="H22" s="30">
        <f t="shared" si="3"/>
        <v>-2243.6710000000021</v>
      </c>
      <c r="I22" s="29">
        <f t="shared" si="4"/>
        <v>-20</v>
      </c>
    </row>
    <row r="23" spans="1:9" ht="115.5" customHeight="1" x14ac:dyDescent="0.2">
      <c r="A23" s="3" t="s">
        <v>19</v>
      </c>
      <c r="B23" s="4" t="s">
        <v>20</v>
      </c>
      <c r="C23" s="33">
        <v>13944.933000000001</v>
      </c>
      <c r="D23" s="34">
        <v>12000</v>
      </c>
      <c r="E23" s="34">
        <v>9840.2630000000008</v>
      </c>
      <c r="F23" s="34">
        <v>12000</v>
      </c>
      <c r="G23" s="35">
        <v>12000</v>
      </c>
      <c r="H23" s="30">
        <f t="shared" si="3"/>
        <v>-1944.9330000000009</v>
      </c>
      <c r="I23" s="41">
        <f t="shared" si="4"/>
        <v>0</v>
      </c>
    </row>
    <row r="24" spans="1:9" ht="85.5" customHeight="1" x14ac:dyDescent="0.2">
      <c r="A24" s="3" t="s">
        <v>21</v>
      </c>
      <c r="B24" s="4" t="s">
        <v>22</v>
      </c>
      <c r="C24" s="33">
        <v>1191.2180000000001</v>
      </c>
      <c r="D24" s="34">
        <v>1089</v>
      </c>
      <c r="E24" s="34">
        <v>924.25699999999995</v>
      </c>
      <c r="F24" s="34">
        <v>950</v>
      </c>
      <c r="G24" s="35">
        <v>950</v>
      </c>
      <c r="H24" s="30">
        <f t="shared" si="3"/>
        <v>-241.21800000000007</v>
      </c>
      <c r="I24" s="41">
        <f t="shared" si="4"/>
        <v>0</v>
      </c>
    </row>
    <row r="25" spans="1:9" ht="94.5" x14ac:dyDescent="0.2">
      <c r="A25" s="3" t="s">
        <v>23</v>
      </c>
      <c r="B25" s="4" t="s">
        <v>24</v>
      </c>
      <c r="C25" s="33">
        <v>327.52</v>
      </c>
      <c r="D25" s="34">
        <v>270</v>
      </c>
      <c r="E25" s="34">
        <v>262.55099999999999</v>
      </c>
      <c r="F25" s="34">
        <v>270</v>
      </c>
      <c r="G25" s="35">
        <v>250</v>
      </c>
      <c r="H25" s="30">
        <f t="shared" si="3"/>
        <v>-57.519999999999982</v>
      </c>
      <c r="I25" s="29">
        <f t="shared" si="4"/>
        <v>-20</v>
      </c>
    </row>
    <row r="26" spans="1:9" ht="31.5" x14ac:dyDescent="0.2">
      <c r="A26" s="1" t="s">
        <v>25</v>
      </c>
      <c r="B26" s="2" t="s">
        <v>26</v>
      </c>
      <c r="C26" s="32">
        <v>1066.3399999999999</v>
      </c>
      <c r="D26" s="29">
        <v>1182.5609999999999</v>
      </c>
      <c r="E26" s="29">
        <v>939.06200000000001</v>
      </c>
      <c r="F26" s="29">
        <v>940.25</v>
      </c>
      <c r="G26" s="29">
        <v>1127.904</v>
      </c>
      <c r="H26" s="30">
        <f t="shared" si="3"/>
        <v>-126.08999999999992</v>
      </c>
      <c r="I26" s="29">
        <f t="shared" si="4"/>
        <v>187.654</v>
      </c>
    </row>
    <row r="27" spans="1:9" ht="31.5" x14ac:dyDescent="0.2">
      <c r="A27" s="1" t="s">
        <v>27</v>
      </c>
      <c r="B27" s="2" t="s">
        <v>28</v>
      </c>
      <c r="C27" s="32">
        <v>314.07600000000002</v>
      </c>
      <c r="D27" s="29">
        <v>251.53800000000001</v>
      </c>
      <c r="E27" s="29">
        <v>257.14100000000002</v>
      </c>
      <c r="F27" s="29">
        <v>273.73</v>
      </c>
      <c r="G27" s="41">
        <v>0</v>
      </c>
      <c r="H27" s="30">
        <f t="shared" si="3"/>
        <v>-40.346000000000004</v>
      </c>
      <c r="I27" s="29">
        <f t="shared" si="4"/>
        <v>-273.73</v>
      </c>
    </row>
    <row r="28" spans="1:9" ht="31.5" x14ac:dyDescent="0.2">
      <c r="A28" s="1" t="s">
        <v>29</v>
      </c>
      <c r="B28" s="2" t="s">
        <v>30</v>
      </c>
      <c r="C28" s="32">
        <f>SUM(C29:C31)</f>
        <v>1595.9190000000001</v>
      </c>
      <c r="D28" s="32">
        <f t="shared" ref="D28:G28" si="7">SUM(D29:D31)</f>
        <v>4039.8069999999998</v>
      </c>
      <c r="E28" s="32">
        <f t="shared" si="7"/>
        <v>1713.3040000000001</v>
      </c>
      <c r="F28" s="32">
        <f t="shared" si="7"/>
        <v>2100</v>
      </c>
      <c r="G28" s="32">
        <f t="shared" si="7"/>
        <v>1050</v>
      </c>
      <c r="H28" s="30">
        <f t="shared" si="3"/>
        <v>504.0809999999999</v>
      </c>
      <c r="I28" s="29">
        <f t="shared" si="4"/>
        <v>-1050</v>
      </c>
    </row>
    <row r="29" spans="1:9" ht="119.25" customHeight="1" x14ac:dyDescent="0.2">
      <c r="A29" s="3" t="s">
        <v>31</v>
      </c>
      <c r="B29" s="4" t="s">
        <v>32</v>
      </c>
      <c r="C29" s="33">
        <v>218</v>
      </c>
      <c r="D29" s="34">
        <v>3489.8069999999998</v>
      </c>
      <c r="E29" s="36">
        <v>0</v>
      </c>
      <c r="F29" s="36">
        <v>300</v>
      </c>
      <c r="G29" s="35">
        <v>50</v>
      </c>
      <c r="H29" s="30">
        <f t="shared" si="3"/>
        <v>82</v>
      </c>
      <c r="I29" s="29">
        <f t="shared" si="4"/>
        <v>-250</v>
      </c>
    </row>
    <row r="30" spans="1:9" ht="78.75" x14ac:dyDescent="0.2">
      <c r="A30" s="3" t="s">
        <v>33</v>
      </c>
      <c r="B30" s="4" t="s">
        <v>34</v>
      </c>
      <c r="C30" s="44">
        <v>1377.9190000000001</v>
      </c>
      <c r="D30" s="45">
        <v>550</v>
      </c>
      <c r="E30" s="45">
        <v>1713.3040000000001</v>
      </c>
      <c r="F30" s="34">
        <v>1800</v>
      </c>
      <c r="G30" s="35">
        <v>1000</v>
      </c>
      <c r="H30" s="30">
        <f t="shared" si="3"/>
        <v>422.0809999999999</v>
      </c>
      <c r="I30" s="29">
        <f t="shared" si="4"/>
        <v>-800</v>
      </c>
    </row>
    <row r="31" spans="1:9" ht="78.75" hidden="1" x14ac:dyDescent="0.2">
      <c r="A31" s="3" t="s">
        <v>35</v>
      </c>
      <c r="B31" s="4" t="s">
        <v>36</v>
      </c>
      <c r="C31" s="44">
        <v>0</v>
      </c>
      <c r="D31" s="45">
        <v>0</v>
      </c>
      <c r="E31" s="45">
        <v>0</v>
      </c>
      <c r="F31" s="34">
        <v>0</v>
      </c>
      <c r="G31" s="35">
        <v>0</v>
      </c>
      <c r="H31" s="30">
        <f t="shared" si="3"/>
        <v>0</v>
      </c>
      <c r="I31" s="29">
        <f t="shared" si="4"/>
        <v>0</v>
      </c>
    </row>
    <row r="32" spans="1:9" ht="22.5" customHeight="1" x14ac:dyDescent="0.2">
      <c r="A32" s="1" t="s">
        <v>37</v>
      </c>
      <c r="B32" s="2" t="s">
        <v>38</v>
      </c>
      <c r="C32" s="32">
        <v>2367.9870000000001</v>
      </c>
      <c r="D32" s="29">
        <v>2000</v>
      </c>
      <c r="E32" s="29">
        <v>1658.8140000000001</v>
      </c>
      <c r="F32" s="29">
        <v>2000</v>
      </c>
      <c r="G32" s="29">
        <v>33</v>
      </c>
      <c r="H32" s="30">
        <f t="shared" si="3"/>
        <v>-367.98700000000008</v>
      </c>
      <c r="I32" s="29">
        <f t="shared" si="4"/>
        <v>-1967</v>
      </c>
    </row>
    <row r="33" spans="1:9" ht="22.5" customHeight="1" x14ac:dyDescent="0.2">
      <c r="A33" s="1" t="s">
        <v>39</v>
      </c>
      <c r="B33" s="2" t="s">
        <v>40</v>
      </c>
      <c r="C33" s="38">
        <v>194.58600000000001</v>
      </c>
      <c r="D33" s="46">
        <v>944</v>
      </c>
      <c r="E33" s="29">
        <v>1030.981</v>
      </c>
      <c r="F33" s="29">
        <v>944</v>
      </c>
      <c r="G33" s="41">
        <v>0</v>
      </c>
      <c r="H33" s="30">
        <f t="shared" si="3"/>
        <v>749.41399999999999</v>
      </c>
      <c r="I33" s="29">
        <f t="shared" si="4"/>
        <v>-944</v>
      </c>
    </row>
    <row r="34" spans="1:9" ht="22.5" customHeight="1" x14ac:dyDescent="0.2">
      <c r="A34" s="1" t="s">
        <v>41</v>
      </c>
      <c r="B34" s="11" t="s">
        <v>42</v>
      </c>
      <c r="C34" s="31">
        <f>C35+C44+C46+C47+C45</f>
        <v>1589558.2921300004</v>
      </c>
      <c r="D34" s="31">
        <f t="shared" ref="D34:G34" si="8">D35+D44+D46+D47+D45</f>
        <v>1596423.4169999999</v>
      </c>
      <c r="E34" s="31">
        <f t="shared" si="8"/>
        <v>1217918.6260000002</v>
      </c>
      <c r="F34" s="31">
        <f t="shared" si="8"/>
        <v>1596423.46</v>
      </c>
      <c r="G34" s="31">
        <f t="shared" si="8"/>
        <v>1386957.236</v>
      </c>
      <c r="H34" s="30">
        <f t="shared" si="3"/>
        <v>6865.1678699995391</v>
      </c>
      <c r="I34" s="29">
        <f t="shared" si="4"/>
        <v>-209466.22399999993</v>
      </c>
    </row>
    <row r="35" spans="1:9" ht="35.450000000000003" customHeight="1" x14ac:dyDescent="0.2">
      <c r="A35" s="1" t="s">
        <v>43</v>
      </c>
      <c r="B35" s="2" t="s">
        <v>65</v>
      </c>
      <c r="C35" s="31">
        <f>C36+C41+C42+C43</f>
        <v>1580373.3741300001</v>
      </c>
      <c r="D35" s="31">
        <f>D36+D41+D42+D43</f>
        <v>1590275.1629999999</v>
      </c>
      <c r="E35" s="31">
        <f>E36+E41+E42+E43</f>
        <v>1211786.3560000001</v>
      </c>
      <c r="F35" s="31">
        <f>F36+F41+F42+F43</f>
        <v>1590275.206</v>
      </c>
      <c r="G35" s="31">
        <f>G36+G41+G42+G43</f>
        <v>1386957.236</v>
      </c>
      <c r="H35" s="30">
        <f t="shared" si="3"/>
        <v>9901.8318699998781</v>
      </c>
      <c r="I35" s="29">
        <f t="shared" si="4"/>
        <v>-203317.96999999997</v>
      </c>
    </row>
    <row r="36" spans="1:9" ht="24.75" customHeight="1" x14ac:dyDescent="0.2">
      <c r="A36" s="1" t="s">
        <v>44</v>
      </c>
      <c r="B36" s="2" t="s">
        <v>66</v>
      </c>
      <c r="C36" s="30">
        <f>C37+C38+C39+C40</f>
        <v>239821.38</v>
      </c>
      <c r="D36" s="30">
        <f>D37+D38+D39+D40</f>
        <v>257540.75700000001</v>
      </c>
      <c r="E36" s="30">
        <f t="shared" ref="E36:G36" si="9">E37+E38+E39+E40</f>
        <v>218646.973</v>
      </c>
      <c r="F36" s="30">
        <f t="shared" si="9"/>
        <v>257540.80000000002</v>
      </c>
      <c r="G36" s="30">
        <f t="shared" si="9"/>
        <v>238717.5</v>
      </c>
      <c r="H36" s="30">
        <f t="shared" si="3"/>
        <v>17719.420000000013</v>
      </c>
      <c r="I36" s="29">
        <f t="shared" si="4"/>
        <v>-18823.300000000017</v>
      </c>
    </row>
    <row r="37" spans="1:9" ht="47.25" x14ac:dyDescent="0.2">
      <c r="A37" s="3" t="s">
        <v>45</v>
      </c>
      <c r="B37" s="4" t="s">
        <v>67</v>
      </c>
      <c r="C37" s="47">
        <v>214614.7</v>
      </c>
      <c r="D37" s="34">
        <v>247762.7</v>
      </c>
      <c r="E37" s="34">
        <v>208868.916</v>
      </c>
      <c r="F37" s="35">
        <v>247762.7</v>
      </c>
      <c r="G37" s="35">
        <v>211050.6</v>
      </c>
      <c r="H37" s="30">
        <f t="shared" si="3"/>
        <v>33148</v>
      </c>
      <c r="I37" s="29">
        <f t="shared" si="4"/>
        <v>-36712.100000000006</v>
      </c>
    </row>
    <row r="38" spans="1:9" ht="47.25" x14ac:dyDescent="0.2">
      <c r="A38" s="3" t="s">
        <v>46</v>
      </c>
      <c r="B38" s="4" t="s">
        <v>47</v>
      </c>
      <c r="C38" s="36">
        <v>0</v>
      </c>
      <c r="D38" s="36">
        <v>0</v>
      </c>
      <c r="E38" s="36">
        <v>0</v>
      </c>
      <c r="F38" s="37">
        <v>0</v>
      </c>
      <c r="G38" s="35">
        <v>27666.9</v>
      </c>
      <c r="H38" s="42">
        <f t="shared" si="3"/>
        <v>0</v>
      </c>
      <c r="I38" s="29">
        <f t="shared" si="4"/>
        <v>27666.9</v>
      </c>
    </row>
    <row r="39" spans="1:9" ht="47.25" hidden="1" x14ac:dyDescent="0.2">
      <c r="A39" s="3" t="s">
        <v>48</v>
      </c>
      <c r="B39" s="4" t="s">
        <v>49</v>
      </c>
      <c r="C39" s="47">
        <v>0</v>
      </c>
      <c r="D39" s="34">
        <v>0</v>
      </c>
      <c r="E39" s="34">
        <v>0</v>
      </c>
      <c r="F39" s="35">
        <v>0</v>
      </c>
      <c r="G39" s="35">
        <v>0</v>
      </c>
      <c r="H39" s="30">
        <f t="shared" si="3"/>
        <v>0</v>
      </c>
      <c r="I39" s="29">
        <f t="shared" si="4"/>
        <v>0</v>
      </c>
    </row>
    <row r="40" spans="1:9" ht="23.25" customHeight="1" x14ac:dyDescent="0.2">
      <c r="A40" s="3" t="s">
        <v>50</v>
      </c>
      <c r="B40" s="4" t="s">
        <v>51</v>
      </c>
      <c r="C40" s="47">
        <v>25206.68</v>
      </c>
      <c r="D40" s="34">
        <v>9778.0570000000007</v>
      </c>
      <c r="E40" s="34">
        <v>9778.0570000000007</v>
      </c>
      <c r="F40" s="34">
        <v>9778.1</v>
      </c>
      <c r="G40" s="37">
        <v>0</v>
      </c>
      <c r="H40" s="30">
        <f t="shared" si="3"/>
        <v>-15428.58</v>
      </c>
      <c r="I40" s="29">
        <f t="shared" si="4"/>
        <v>-9778.1</v>
      </c>
    </row>
    <row r="41" spans="1:9" ht="31.5" x14ac:dyDescent="0.2">
      <c r="A41" s="1" t="s">
        <v>52</v>
      </c>
      <c r="B41" s="2" t="s">
        <v>68</v>
      </c>
      <c r="C41" s="32">
        <v>505012.8898</v>
      </c>
      <c r="D41" s="29">
        <v>477365.7</v>
      </c>
      <c r="E41" s="29">
        <v>318268.99900000001</v>
      </c>
      <c r="F41" s="29">
        <v>477365.7</v>
      </c>
      <c r="G41" s="29">
        <v>356632.946</v>
      </c>
      <c r="H41" s="30">
        <f t="shared" si="3"/>
        <v>-27647.189799999993</v>
      </c>
      <c r="I41" s="29">
        <f t="shared" si="4"/>
        <v>-120732.75400000002</v>
      </c>
    </row>
    <row r="42" spans="1:9" s="5" customFormat="1" ht="31.5" x14ac:dyDescent="0.2">
      <c r="A42" s="1" t="s">
        <v>53</v>
      </c>
      <c r="B42" s="2" t="s">
        <v>54</v>
      </c>
      <c r="C42" s="48">
        <v>753699.58833000006</v>
      </c>
      <c r="D42" s="49">
        <v>796945.85800000001</v>
      </c>
      <c r="E42" s="49">
        <v>624929.66899999999</v>
      </c>
      <c r="F42" s="49">
        <v>796945.85800000001</v>
      </c>
      <c r="G42" s="49">
        <v>768288.10600000003</v>
      </c>
      <c r="H42" s="30">
        <f t="shared" si="3"/>
        <v>43246.269669999951</v>
      </c>
      <c r="I42" s="29">
        <f t="shared" si="4"/>
        <v>-28657.751999999979</v>
      </c>
    </row>
    <row r="43" spans="1:9" ht="16.5" x14ac:dyDescent="0.2">
      <c r="A43" s="1" t="s">
        <v>55</v>
      </c>
      <c r="B43" s="2" t="s">
        <v>56</v>
      </c>
      <c r="C43" s="32">
        <v>81839.516000000003</v>
      </c>
      <c r="D43" s="29">
        <v>58422.847999999998</v>
      </c>
      <c r="E43" s="29">
        <v>49940.714999999997</v>
      </c>
      <c r="F43" s="29">
        <v>58422.847999999998</v>
      </c>
      <c r="G43" s="29">
        <v>23318.684000000001</v>
      </c>
      <c r="H43" s="30">
        <f t="shared" si="3"/>
        <v>-23416.668000000005</v>
      </c>
      <c r="I43" s="29">
        <f t="shared" si="4"/>
        <v>-35104.163999999997</v>
      </c>
    </row>
    <row r="44" spans="1:9" ht="16.5" x14ac:dyDescent="0.2">
      <c r="A44" s="1" t="s">
        <v>57</v>
      </c>
      <c r="B44" s="2" t="s">
        <v>58</v>
      </c>
      <c r="C44" s="32">
        <v>8981.4950000000008</v>
      </c>
      <c r="D44" s="29">
        <v>5435.4949999999999</v>
      </c>
      <c r="E44" s="29">
        <v>5435.4949999999999</v>
      </c>
      <c r="F44" s="29">
        <v>5435.4949999999999</v>
      </c>
      <c r="G44" s="41">
        <v>0</v>
      </c>
      <c r="H44" s="30">
        <f t="shared" si="3"/>
        <v>-3546.0000000000009</v>
      </c>
      <c r="I44" s="29">
        <f t="shared" si="4"/>
        <v>-5435.4949999999999</v>
      </c>
    </row>
    <row r="45" spans="1:9" s="5" customFormat="1" ht="141.75" x14ac:dyDescent="0.2">
      <c r="A45" s="1" t="s">
        <v>86</v>
      </c>
      <c r="B45" s="28" t="s">
        <v>87</v>
      </c>
      <c r="C45" s="41">
        <v>0</v>
      </c>
      <c r="D45" s="41">
        <v>0</v>
      </c>
      <c r="E45" s="29">
        <v>-15.984</v>
      </c>
      <c r="F45" s="41">
        <v>0</v>
      </c>
      <c r="G45" s="41">
        <v>0</v>
      </c>
      <c r="H45" s="42">
        <f t="shared" si="3"/>
        <v>0</v>
      </c>
      <c r="I45" s="41">
        <f t="shared" si="4"/>
        <v>0</v>
      </c>
    </row>
    <row r="46" spans="1:9" ht="83.25" customHeight="1" x14ac:dyDescent="0.2">
      <c r="A46" s="1" t="s">
        <v>59</v>
      </c>
      <c r="B46" s="2" t="s">
        <v>69</v>
      </c>
      <c r="C46" s="32">
        <v>237.50899999999999</v>
      </c>
      <c r="D46" s="29">
        <v>713.25400000000002</v>
      </c>
      <c r="E46" s="29">
        <v>713.25400000000002</v>
      </c>
      <c r="F46" s="29">
        <v>713.25400000000002</v>
      </c>
      <c r="G46" s="41">
        <v>0</v>
      </c>
      <c r="H46" s="30">
        <f t="shared" si="3"/>
        <v>475.745</v>
      </c>
      <c r="I46" s="29">
        <f t="shared" si="4"/>
        <v>-713.25400000000002</v>
      </c>
    </row>
    <row r="47" spans="1:9" ht="63" x14ac:dyDescent="0.2">
      <c r="A47" s="1" t="s">
        <v>60</v>
      </c>
      <c r="B47" s="22" t="s">
        <v>61</v>
      </c>
      <c r="C47" s="32">
        <v>-34.085999999999999</v>
      </c>
      <c r="D47" s="29">
        <v>-0.495</v>
      </c>
      <c r="E47" s="29">
        <v>-0.495</v>
      </c>
      <c r="F47" s="29">
        <v>-0.495</v>
      </c>
      <c r="G47" s="41">
        <v>0</v>
      </c>
      <c r="H47" s="30">
        <f t="shared" si="3"/>
        <v>33.591000000000001</v>
      </c>
      <c r="I47" s="29">
        <f t="shared" si="4"/>
        <v>0.495</v>
      </c>
    </row>
    <row r="49" spans="1:4" ht="22.5" customHeight="1" x14ac:dyDescent="0.2">
      <c r="A49" s="52" t="s">
        <v>75</v>
      </c>
      <c r="B49" s="52"/>
      <c r="C49" s="52"/>
    </row>
    <row r="51" spans="1:4" x14ac:dyDescent="0.2">
      <c r="D51" s="6" t="s">
        <v>84</v>
      </c>
    </row>
  </sheetData>
  <sheetProtection password="FD99" sheet="1" objects="1" scenarios="1"/>
  <mergeCells count="13">
    <mergeCell ref="A49:C49"/>
    <mergeCell ref="A1:I1"/>
    <mergeCell ref="H8:H9"/>
    <mergeCell ref="I8:I9"/>
    <mergeCell ref="G8:G9"/>
    <mergeCell ref="F8:F9"/>
    <mergeCell ref="A6:B6"/>
    <mergeCell ref="A3:B3"/>
    <mergeCell ref="A8:B9"/>
    <mergeCell ref="C8:C9"/>
    <mergeCell ref="D8:D9"/>
    <mergeCell ref="E8:E9"/>
    <mergeCell ref="A7:B7"/>
  </mergeCells>
  <pageMargins left="0.39370080000000002" right="0.39370080000000002" top="0.39370080000000002" bottom="0.58740159999999997" header="0.3" footer="0.3"/>
  <pageSetup paperSize="9" scale="56" fitToHeight="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2023-11-09T12:26:57Z</dcterms:modified>
</cp:coreProperties>
</file>