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25"/>
  </bookViews>
  <sheets>
    <sheet name="Table1" sheetId="1" r:id="rId1"/>
  </sheets>
  <definedNames>
    <definedName name="_xlnm._FilterDatabase" localSheetId="0" hidden="1">Table1!$A$1:$I$106</definedName>
  </definedNames>
  <calcPr calcId="145621"/>
</workbook>
</file>

<file path=xl/calcChain.xml><?xml version="1.0" encoding="utf-8"?>
<calcChain xmlns="http://schemas.openxmlformats.org/spreadsheetml/2006/main">
  <c r="E68" i="1" l="1"/>
  <c r="F68" i="1"/>
  <c r="G68" i="1"/>
  <c r="H68" i="1"/>
  <c r="I68" i="1"/>
  <c r="D68" i="1"/>
  <c r="E60" i="1"/>
  <c r="F60" i="1"/>
  <c r="G60" i="1"/>
  <c r="H60" i="1"/>
  <c r="I60" i="1"/>
  <c r="D60" i="1"/>
  <c r="E16" i="1" l="1"/>
  <c r="F16" i="1"/>
  <c r="G16" i="1"/>
  <c r="H16" i="1"/>
  <c r="I16" i="1"/>
  <c r="D16" i="1"/>
  <c r="F101" i="1" l="1"/>
  <c r="E63" i="1"/>
  <c r="F63" i="1"/>
  <c r="G63" i="1"/>
  <c r="H63" i="1"/>
  <c r="I63" i="1"/>
  <c r="D63" i="1"/>
  <c r="E31" i="1" l="1"/>
  <c r="E30" i="1" s="1"/>
  <c r="F31" i="1"/>
  <c r="F30" i="1" s="1"/>
  <c r="G31" i="1"/>
  <c r="G30" i="1" s="1"/>
  <c r="H31" i="1"/>
  <c r="H30" i="1" s="1"/>
  <c r="I31" i="1"/>
  <c r="I30" i="1" s="1"/>
  <c r="D31" i="1"/>
  <c r="D30" i="1" s="1"/>
  <c r="G37" i="1" l="1"/>
  <c r="H37" i="1"/>
  <c r="I37" i="1"/>
  <c r="E73" i="1" l="1"/>
  <c r="F73" i="1"/>
  <c r="G54" i="1" l="1"/>
  <c r="H54" i="1"/>
  <c r="I54" i="1"/>
  <c r="E54" i="1"/>
  <c r="F54" i="1"/>
  <c r="D54" i="1"/>
  <c r="E25" i="1" l="1"/>
  <c r="E24" i="1" s="1"/>
  <c r="F25" i="1"/>
  <c r="F24" i="1" s="1"/>
  <c r="G25" i="1"/>
  <c r="G24" i="1" s="1"/>
  <c r="H25" i="1"/>
  <c r="H24" i="1" s="1"/>
  <c r="I25" i="1"/>
  <c r="E15" i="1" l="1"/>
  <c r="G15" i="1"/>
  <c r="H95" i="1" l="1"/>
  <c r="I95" i="1"/>
  <c r="G95" i="1"/>
  <c r="I24" i="1" l="1"/>
  <c r="H15" i="1"/>
  <c r="I15" i="1"/>
  <c r="H50" i="1"/>
  <c r="I50" i="1"/>
  <c r="G50" i="1"/>
  <c r="H44" i="1"/>
  <c r="I44" i="1"/>
  <c r="G44" i="1"/>
  <c r="H40" i="1"/>
  <c r="I40" i="1"/>
  <c r="G40" i="1"/>
  <c r="E40" i="1" l="1"/>
  <c r="F40" i="1"/>
  <c r="D40" i="1"/>
  <c r="E88" i="1"/>
  <c r="F88" i="1"/>
  <c r="G88" i="1"/>
  <c r="H88" i="1"/>
  <c r="I88" i="1"/>
  <c r="G73" i="1"/>
  <c r="H73" i="1"/>
  <c r="I73" i="1"/>
  <c r="D73" i="1"/>
  <c r="D88" i="1"/>
  <c r="F95" i="1"/>
  <c r="I67" i="1" l="1"/>
  <c r="I66" i="1" s="1"/>
  <c r="H67" i="1"/>
  <c r="H66" i="1" s="1"/>
  <c r="G67" i="1"/>
  <c r="G66" i="1" s="1"/>
  <c r="F67" i="1"/>
  <c r="F66" i="1" s="1"/>
  <c r="E95" i="1"/>
  <c r="E67" i="1" s="1"/>
  <c r="E101" i="1"/>
  <c r="D101" i="1"/>
  <c r="D95" i="1"/>
  <c r="E66" i="1" l="1"/>
  <c r="D67" i="1"/>
  <c r="D66" i="1" s="1"/>
  <c r="F15" i="1" l="1"/>
  <c r="E37" i="1"/>
  <c r="F37" i="1"/>
  <c r="E44" i="1"/>
  <c r="F44" i="1"/>
  <c r="E48" i="1"/>
  <c r="F48" i="1"/>
  <c r="E50" i="1"/>
  <c r="F50" i="1"/>
  <c r="D37" i="1"/>
  <c r="D50" i="1"/>
  <c r="D48" i="1"/>
  <c r="D44" i="1"/>
  <c r="D25" i="1"/>
  <c r="D24" i="1" s="1"/>
  <c r="D15" i="1"/>
  <c r="I14" i="1" l="1"/>
  <c r="I13" i="1" s="1"/>
  <c r="I9" i="1" s="1"/>
  <c r="H14" i="1"/>
  <c r="H13" i="1" s="1"/>
  <c r="H9" i="1" s="1"/>
  <c r="G14" i="1"/>
  <c r="G13" i="1" s="1"/>
  <c r="G9" i="1" s="1"/>
  <c r="F14" i="1"/>
  <c r="F13" i="1" s="1"/>
  <c r="F9" i="1" s="1"/>
  <c r="D14" i="1"/>
  <c r="D13" i="1" s="1"/>
  <c r="D6" i="1" l="1"/>
  <c r="D9" i="1"/>
  <c r="G4" i="1"/>
  <c r="G6" i="1"/>
  <c r="H4" i="1"/>
  <c r="H6" i="1"/>
  <c r="I4" i="1"/>
  <c r="I6" i="1"/>
  <c r="F4" i="1"/>
  <c r="F6" i="1"/>
  <c r="E14" i="1"/>
  <c r="E13" i="1" s="1"/>
  <c r="D4" i="1"/>
  <c r="E6" i="1" l="1"/>
  <c r="E9" i="1"/>
  <c r="E4" i="1"/>
</calcChain>
</file>

<file path=xl/sharedStrings.xml><?xml version="1.0" encoding="utf-8"?>
<sst xmlns="http://schemas.openxmlformats.org/spreadsheetml/2006/main" count="279" uniqueCount="219">
  <si>
    <t/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</si>
  <si>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</si>
  <si>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</si>
  <si>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</si>
  <si>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</si>
  <si>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</si>
  <si>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</si>
  <si>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</si>
  <si>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</si>
  <si>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1 03 02231 01 0000 110</t>
  </si>
  <si>
    <t>1 03 02241 01 0000 110</t>
  </si>
  <si>
    <t>1 03 02251 01 0000 110</t>
  </si>
  <si>
    <t>1 03 02261 01 0000 110</t>
  </si>
  <si>
    <t>1 05 00000 00 0000 000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</si>
  <si>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</si>
  <si>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</si>
  <si>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</si>
  <si>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</si>
  <si>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</si>
  <si>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</si>
  <si>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</si>
  <si>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</si>
  <si>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</si>
  <si>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</si>
  <si>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</si>
  <si>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</si>
  <si>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1 08 03010 01 1000 110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</si>
  <si>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</si>
  <si>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</si>
  <si>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</si>
  <si>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</si>
  <si>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</si>
  <si>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</si>
  <si>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</si>
  <si>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</si>
  <si>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</si>
  <si>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</si>
  <si>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1 12 01010 01 6000 120</t>
  </si>
  <si>
    <t>1 12 01030 01 6000 120</t>
  </si>
  <si>
    <t>1 12 01041 01 6000 120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</si>
  <si>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</si>
  <si>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</si>
  <si>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</si>
  <si>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</si>
  <si>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</si>
  <si>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</si>
  <si>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</si>
  <si>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</si>
  <si>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</si>
  <si>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</si>
  <si>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</si>
  <si>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</si>
  <si>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</si>
  <si>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</si>
  <si>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</si>
  <si>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</si>
  <si>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</si>
  <si>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</si>
  <si>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</si>
  <si>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2 02 10000 00 0000 150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</si>
  <si>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</si>
  <si>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</si>
  <si>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</si>
  <si>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</si>
  <si>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</si>
  <si>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2 02 19999 05 0000 150</t>
  </si>
  <si>
    <t>Прочие дотации бюджетам муниципальных районов</t>
  </si>
  <si>
    <t>2 02 20000 00 0000 150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</si>
  <si>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</si>
  <si>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</si>
  <si>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2 02 20299 05 0000 150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</si>
  <si>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</si>
  <si>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</si>
  <si>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</si>
  <si>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</si>
  <si>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</si>
  <si>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</si>
  <si>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</si>
  <si>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Субсидии бюджетам муниципальных районов на поддержку отрасли культуры</t>
  </si>
  <si>
    <t>2 02 25520 05 0000 150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</si>
  <si>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</si>
  <si>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</si>
  <si>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</si>
  <si>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</si>
  <si>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</si>
  <si>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</si>
  <si>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</si>
  <si>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</si>
  <si>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</si>
  <si>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</si>
  <si>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</si>
  <si>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</si>
  <si>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</si>
  <si>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</si>
  <si>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</si>
  <si>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</si>
  <si>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</si>
  <si>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</si>
  <si>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</si>
  <si>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</si>
  <si>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2 07 00000 00 0000 000</t>
  </si>
  <si>
    <t>ПРОЧИЕ БЕЗВОЗМЕЗДНЫЕ ПОСТУПЛЕНИЯ</t>
  </si>
  <si>
    <t>Прочие безвозмездные поступления в бюджеты муниципальных районов</t>
  </si>
  <si>
    <t>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</si>
  <si>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</si>
  <si>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2 07 05030 05 0000 150</t>
  </si>
  <si>
    <t>ВСЕГО ДОХОДОВ</t>
  </si>
  <si>
    <t>Единица измерения: руб.</t>
  </si>
  <si>
    <t>Прогноз доходов</t>
  </si>
  <si>
    <t>Классификация доходов бюджетов</t>
  </si>
  <si>
    <t xml:space="preserve">Наименование главного администратора доходов </t>
  </si>
  <si>
    <t>Федеральная налоговая служба</t>
  </si>
  <si>
    <t>Федеральное казначейство</t>
  </si>
  <si>
    <t>НАЛОГИ НА ТОВАРЫ (РАБОТЫ, УСЛУГИ), РЕАЛИЗУЕМЫЕ НА ТЕРРИТОРИИ РФ</t>
  </si>
  <si>
    <t>Акцизы по подакцизным товарам (продукции), производимым на территории РФ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</si>
  <si>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</si>
  <si>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>Государственная пошлина по делам, рассматриваемым в судах общей юрисдикции, мировыми судьями (за исключением Верховного Суда РФ) (сумма платежа (перерасчеты, недоимка и задолженность по соответствующему платежу, в том числе по отмененному))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</si>
  <si>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РФ)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</si>
  <si>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РФ)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</si>
  <si>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РФ)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</si>
  <si>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</si>
  <si>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</si>
  <si>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муниципальных районов на выравнивание бюджетной обеспеченности из бюджета субъекта РФ</t>
  </si>
  <si>
    <t>Субсидии бюджетам бюджетной системы РФ (межбюджетные субсидии)</t>
  </si>
  <si>
    <t>Субсидии бюджетам муниципальных районов на реализацию мероприятий по созданию в субъектах РФ новых мест в общеобразовательных организациях</t>
  </si>
  <si>
    <t>Субвенции бюджетам муниципальных районов на выполнение передаваемых полномочий субъектов РФ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</si>
  <si>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</si>
  <si>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</si>
  <si>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1 08 07174 01 0000 110</t>
  </si>
  <si>
    <r>
      <t xml:space="preserve">Наименование финансового органа                                                                               </t>
    </r>
    <r>
      <rPr>
        <b/>
        <sz val="13"/>
        <rFont val="Times New Roman"/>
        <family val="1"/>
        <charset val="204"/>
      </rPr>
      <t>Финансовое управление администрации муниципального района "Усть-Куломский"</t>
    </r>
    <r>
      <rPr>
        <sz val="13"/>
        <rFont val="Times New Roman"/>
        <family val="1"/>
        <charset val="204"/>
      </rPr>
      <t xml:space="preserve">
Наименование публично-правового образования                                                                 </t>
    </r>
    <r>
      <rPr>
        <b/>
        <sz val="13"/>
        <rFont val="Times New Roman"/>
        <family val="1"/>
        <charset val="204"/>
      </rPr>
      <t xml:space="preserve">Муниципальное образование муниципального района "Усть-Куломский" </t>
    </r>
  </si>
  <si>
    <t>Управление образования Администрации муниципального района "Усть-Куломский"</t>
  </si>
  <si>
    <t>Администрация муниципального района "Усть-Куломский"</t>
  </si>
  <si>
    <t>Федеральная служба по надзору в сфере природопользования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</si>
  <si>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</si>
  <si>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2 02 35135 05 0000 150</t>
  </si>
  <si>
    <t>Управление культуры и национальной политики администрации муниципального района "Усть-Куломский"</t>
  </si>
  <si>
    <t>Финансовое управление администрации муниципального района "Усть-Куломский"</t>
  </si>
  <si>
    <t>1 01 02010 01 0000 110</t>
  </si>
  <si>
    <t>1 01 02020 01 0000 110</t>
  </si>
  <si>
    <t>1 01 02030 01 0000 110</t>
  </si>
  <si>
    <t>1 01 02040 01 0000 110</t>
  </si>
  <si>
    <t>2 02 25511 05 0000 150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</si>
  <si>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</si>
  <si>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</si>
  <si>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</si>
  <si>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</si>
  <si>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Министерство юстиции Республики Коми</t>
  </si>
  <si>
    <t>Субсидии бюджетам муниципальных районов на проведение комплексных кадастровых работ</t>
  </si>
  <si>
    <t>2 18 00000 00 0000 150</t>
  </si>
  <si>
    <t>Администрация муниципального района "Усть-Куломский", Управление образования Администрации муниципального района "Усть-Куломский"</t>
  </si>
  <si>
    <t>2 19 00000 00 0000 150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</si>
  <si>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</si>
  <si>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</si>
  <si>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2025 год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</si>
  <si>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</si>
  <si>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</si>
  <si>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</si>
  <si>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</si>
  <si>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Платежи, уплачиваемые в целях возмещения вреда</t>
  </si>
  <si>
    <t>Субсидии бюджетам на реализацию мероприятий по обеспечению жильем молодых семей</t>
  </si>
  <si>
    <t>2 02 25497 05 0000 150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</si>
  <si>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</si>
  <si>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</si>
  <si>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Финансовое управление администрации муниципального района "Усть-Куломский", Контрольно-счетная комиссия муниципального района "Усть-Куломский"</t>
  </si>
  <si>
    <t xml:space="preserve"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</si>
  <si>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</si>
  <si>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</si>
  <si>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</si>
  <si>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Администрация муниципального района "Усть-Куломский", Финансовое управление администрации муниципального района "Усть-Куломский"</t>
  </si>
  <si>
    <t>Администрация муниципального района "Усть-Куломский", Управление образования администрации муниципального района "Усть-Куломский", Финансовое управление администрации муниципального района "Усть-Куломский",                         Управление культуры и национальной политики администрации муниципального района "Усть-Куломский", отдел физической культуры, спорта и туризма администрации муниципального района "Усть-Куломский"</t>
  </si>
  <si>
    <t>Администрация муниципального района "Усть-Куломский",                      Управление культуры и национальной политики администрации муниципального района "Усть-Куломский", Отдел физической культуры, спорта и туризма администрации муниципального района "Усть-Куломский"</t>
  </si>
  <si>
    <t xml:space="preserve"> </t>
  </si>
  <si>
    <t>1 05 01000 00 0000 110</t>
  </si>
  <si>
    <t>Налог, взимаемый в связи с применением упрощенной системы налогообложения</t>
  </si>
  <si>
    <t>2026 год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</si>
  <si>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</si>
  <si>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</si>
  <si>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Администрация муниципального района "Усть-Куломский", Министерство природных ресурсов и охраны окружающей среды Республики Коми, Министерство юстиции Республики Коми</t>
  </si>
  <si>
    <t>Невыясненные поступления</t>
  </si>
  <si>
    <t>Инициативные платежи</t>
  </si>
  <si>
    <t>1 16 01000 01 0000 100</t>
  </si>
  <si>
    <t>1 16 01330 00 0000 100</t>
  </si>
  <si>
    <t xml:space="preserve"> 1 16 07000 00 0000 140</t>
  </si>
  <si>
    <t xml:space="preserve">  116 10000 00 0000 140</t>
  </si>
  <si>
    <t xml:space="preserve"> 1 16 11000 01 0000 140</t>
  </si>
  <si>
    <t>1 17 01000 00 0000 180</t>
  </si>
  <si>
    <t xml:space="preserve"> 1 17 15000 00 0000 150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</si>
  <si>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</si>
  <si>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</si>
  <si>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</si>
  <si>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</si>
  <si>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2 08 05000 05 0000 150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</si>
  <si>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</si>
  <si>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</si>
  <si>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1 01 02130 01 0000 110</t>
  </si>
  <si>
    <t xml:space="preserve"> 1 01 02140 01 0000 110</t>
  </si>
  <si>
    <t>контроль</t>
  </si>
  <si>
    <t>Кассовые поступления 2024 г. по состоянию на 01.11.2024 г.</t>
  </si>
  <si>
    <t>2027 год</t>
  </si>
  <si>
    <t xml:space="preserve">Прогноз доходов бюджета на 2024 г. </t>
  </si>
  <si>
    <t>Оценка исполнения 2024 г.</t>
  </si>
  <si>
    <t xml:space="preserve">Администрация муниципального района "Усть-Куломский", Управление образования Администрации муниципального района "Усть-Куломский", Управление культуры и национальной политики администрации муниципального района "Усть-Куломский", Отдел физической культуры, спорта и туризма  администрации МР "Усть-Куломский", Финансовое управление администрации муниципального района "Усть-Куломский"  </t>
  </si>
  <si>
    <t>Министерство образования, науки и молодежной политики Республики Коми, Министерство юстиции Республики Коми, Министерство природных ресурсов и охраны окружающей среды Республики Коми</t>
  </si>
  <si>
    <t>Администрация муниципального района "Усть-Куломский", Министерство юстиции Республики Коми, Финансовое управление администрации муниципального района "Усть-Куломский"</t>
  </si>
  <si>
    <t>Администрация муниципального района "Усть-Куломский", Министерство природных ресурсов и охраны окружающей среды Республики Коми</t>
  </si>
  <si>
    <t>Инициативные платежи, зачисляемые в бюджеты муниципальных районов (Молодёжное пространство "Томлун")</t>
  </si>
  <si>
    <t>Инициативные платежи, зачисляемые в бюджеты муниципальных районов (Культура, доступная каждому)</t>
  </si>
  <si>
    <t>1 17 15030 05 0003 150</t>
  </si>
  <si>
    <t>1 17 15030 05 0004 150</t>
  </si>
  <si>
    <t>2 02 25454 05 0000 150</t>
  </si>
  <si>
    <t>Субсидии бюджетам муниципальных районов на создание модельных муниципальных библиотек</t>
  </si>
  <si>
    <t>2 02 35082 05 0000 150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</si>
  <si>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</si>
  <si>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</si>
  <si>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</si>
  <si>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неналоговые доходы</t>
  </si>
  <si>
    <t>1 17 05000 00 0000 180</t>
  </si>
  <si>
    <t>Финансовое управление администрации муниципального района "Усть-Куломский", Администрация муниципального района "Усть-Куломский"</t>
  </si>
  <si>
    <t>Реестр источников доходов муниципального образования муниципального района "Усть-Куломский" на 2025 г. и на плановый период 2026 и 2027 г.
на "01" ноября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</si>
</sst>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6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Arial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</patternFill>
    </fill>
    <fill>
      <patternFill patternType="solid">
        <fgColor rgb="FFFFD5AB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 style="thin">
        <color rgb="FFD9D9D9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14">
    <xf numFmtId="0" fontId="0" fillId="0" borderId="0">
      <alignment vertical="top" wrapText="1"/>
    </xf>
    <xf numFmtId="43" fontId="3" fillId="0" borderId="0" applyFont="0" applyFill="0" applyBorder="0" applyAlignment="0" applyProtection="0"/>
    <xf numFmtId="49" fontId="8" fillId="0" borderId="7">
      <alignment horizontal="center" vertical="top" shrinkToFit="1"/>
    </xf>
    <xf numFmtId="0" fontId="9" fillId="0" borderId="8">
      <alignment horizontal="left" vertical="top" wrapText="1"/>
    </xf>
    <xf numFmtId="49" fontId="10" fillId="3" borderId="7">
      <alignment horizontal="center" vertical="top" shrinkToFit="1"/>
    </xf>
    <xf numFmtId="49" fontId="10" fillId="3" borderId="8">
      <alignment horizontal="center" vertical="top" shrinkToFit="1"/>
    </xf>
    <xf numFmtId="0" fontId="10" fillId="3" borderId="7">
      <alignment horizontal="left" vertical="top" wrapText="1"/>
    </xf>
    <xf numFmtId="4" fontId="10" fillId="3" borderId="8">
      <alignment horizontal="right" vertical="top" shrinkToFit="1"/>
    </xf>
    <xf numFmtId="0" fontId="9" fillId="0" borderId="8">
      <alignment horizontal="left" vertical="top" wrapText="1"/>
    </xf>
    <xf numFmtId="0" fontId="9" fillId="0" borderId="8">
      <alignment horizontal="left" vertical="top" wrapText="1"/>
    </xf>
    <xf numFmtId="49" fontId="8" fillId="0" borderId="7">
      <alignment horizontal="center" vertical="top" shrinkToFit="1"/>
    </xf>
    <xf numFmtId="49" fontId="10" fillId="3" borderId="7">
      <alignment horizontal="center" vertical="top" shrinkToFit="1"/>
    </xf>
    <xf numFmtId="0" fontId="10" fillId="3" borderId="8">
      <alignment horizontal="left" vertical="top" wrapText="1"/>
    </xf>
    <xf numFmtId="4" fontId="14" fillId="7" borderId="16">
      <alignment horizontal="right" shrinkToFit="1"/>
    </xf>
  </cellStyleXfs>
  <cellXfs count="87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3" fontId="7" fillId="0" borderId="0" xfId="1" applyFont="1" applyBorder="1" applyAlignment="1" applyProtection="1">
      <alignment vertical="center"/>
    </xf>
    <xf numFmtId="43" fontId="7" fillId="0" borderId="0" xfId="1" applyFont="1" applyBorder="1" applyAlignment="1" applyProtection="1">
      <alignment horizontal="right" vertical="center"/>
    </xf>
    <xf numFmtId="43" fontId="11" fillId="0" borderId="0" xfId="1" applyFont="1" applyBorder="1" applyAlignment="1" applyProtection="1">
      <alignment horizontal="left" vertical="center" wrapText="1"/>
    </xf>
    <xf numFmtId="43" fontId="11" fillId="0" borderId="0" xfId="0" applyNumberFormat="1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vertical="center"/>
    </xf>
    <xf numFmtId="43" fontId="11" fillId="0" borderId="0" xfId="1" applyFont="1" applyBorder="1" applyAlignment="1" applyProtection="1">
      <alignment vertical="center"/>
    </xf>
    <xf numFmtId="43" fontId="11" fillId="0" borderId="0" xfId="1" applyFont="1" applyBorder="1" applyAlignment="1" applyProtection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1" fillId="2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vertical="center" wrapText="1"/>
    </xf>
    <xf numFmtId="0" fontId="13" fillId="6" borderId="11" xfId="12" applyNumberFormat="1" applyFont="1" applyFill="1" applyBorder="1" applyAlignment="1" applyProtection="1">
      <alignment horizontal="left" vertical="center" wrapText="1"/>
    </xf>
    <xf numFmtId="43" fontId="1" fillId="4" borderId="6" xfId="1" applyFont="1" applyFill="1" applyBorder="1" applyAlignment="1">
      <alignment horizontal="center" vertical="center" wrapText="1"/>
    </xf>
    <xf numFmtId="0" fontId="2" fillId="4" borderId="11" xfId="3" applyNumberFormat="1" applyFont="1" applyFill="1" applyBorder="1" applyAlignment="1" applyProtection="1">
      <alignment horizontal="left" vertical="center" wrapText="1"/>
    </xf>
    <xf numFmtId="0" fontId="2" fillId="0" borderId="11" xfId="3" applyNumberFormat="1" applyFont="1" applyBorder="1" applyAlignment="1" applyProtection="1">
      <alignment horizontal="left" vertical="center" wrapText="1"/>
    </xf>
    <xf numFmtId="49" fontId="1" fillId="6" borderId="6" xfId="11" applyNumberFormat="1" applyFont="1" applyFill="1" applyBorder="1" applyAlignment="1" applyProtection="1">
      <alignment horizontal="center" vertical="center" shrinkToFit="1"/>
    </xf>
    <xf numFmtId="49" fontId="2" fillId="4" borderId="6" xfId="2" applyNumberFormat="1" applyFont="1" applyFill="1" applyBorder="1" applyAlignment="1" applyProtection="1">
      <alignment horizontal="center" vertical="center" shrinkToFit="1"/>
    </xf>
    <xf numFmtId="49" fontId="2" fillId="0" borderId="6" xfId="2" applyNumberFormat="1" applyFont="1" applyBorder="1" applyAlignment="1" applyProtection="1">
      <alignment horizontal="center" vertical="center" shrinkToFit="1"/>
    </xf>
    <xf numFmtId="43" fontId="2" fillId="4" borderId="6" xfId="1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43" fontId="1" fillId="2" borderId="1" xfId="1" applyFont="1" applyFill="1" applyBorder="1" applyAlignment="1">
      <alignment horizontal="right" vertical="center" wrapText="1"/>
    </xf>
    <xf numFmtId="43" fontId="1" fillId="0" borderId="1" xfId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right" vertical="center" wrapText="1"/>
    </xf>
    <xf numFmtId="43" fontId="1" fillId="0" borderId="6" xfId="1" applyFont="1" applyFill="1" applyBorder="1" applyAlignment="1">
      <alignment horizontal="right" vertical="center" wrapText="1"/>
    </xf>
    <xf numFmtId="43" fontId="1" fillId="0" borderId="3" xfId="1" applyFont="1" applyFill="1" applyBorder="1" applyAlignment="1">
      <alignment horizontal="right" vertical="center" wrapText="1"/>
    </xf>
    <xf numFmtId="43" fontId="2" fillId="2" borderId="1" xfId="1" applyFont="1" applyFill="1" applyBorder="1" applyAlignment="1">
      <alignment horizontal="right" vertical="center" wrapText="1"/>
    </xf>
    <xf numFmtId="43" fontId="2" fillId="2" borderId="5" xfId="1" applyFont="1" applyFill="1" applyBorder="1" applyAlignment="1">
      <alignment horizontal="right" vertical="center" wrapText="1"/>
    </xf>
    <xf numFmtId="43" fontId="2" fillId="2" borderId="6" xfId="1" applyFont="1" applyFill="1" applyBorder="1" applyAlignment="1">
      <alignment horizontal="right" vertical="center" wrapText="1"/>
    </xf>
    <xf numFmtId="43" fontId="2" fillId="2" borderId="10" xfId="1" applyFont="1" applyFill="1" applyBorder="1" applyAlignment="1">
      <alignment horizontal="right" vertical="center" wrapText="1"/>
    </xf>
    <xf numFmtId="43" fontId="2" fillId="0" borderId="5" xfId="1" applyFont="1" applyFill="1" applyBorder="1" applyAlignment="1">
      <alignment horizontal="right" vertical="center" wrapText="1"/>
    </xf>
    <xf numFmtId="0" fontId="7" fillId="0" borderId="0" xfId="0" applyFont="1" applyBorder="1" applyAlignment="1" applyProtection="1">
      <alignment horizontal="left"/>
    </xf>
    <xf numFmtId="43" fontId="11" fillId="0" borderId="0" xfId="1" applyFont="1" applyBorder="1" applyAlignment="1" applyProtection="1">
      <alignment horizontal="left" vertical="center"/>
    </xf>
    <xf numFmtId="43" fontId="7" fillId="0" borderId="0" xfId="1" applyFont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4" fontId="14" fillId="7" borderId="17" xfId="13" applyNumberFormat="1" applyBorder="1" applyProtection="1">
      <alignment horizontal="right" shrinkToFit="1"/>
    </xf>
    <xf numFmtId="4" fontId="10" fillId="3" borderId="18" xfId="6" applyNumberFormat="1" applyBorder="1" applyAlignment="1" applyProtection="1">
      <alignment horizontal="right" shrinkToFit="1"/>
    </xf>
    <xf numFmtId="4" fontId="14" fillId="4" borderId="0" xfId="13" applyNumberFormat="1" applyFill="1" applyBorder="1" applyProtection="1">
      <alignment horizontal="right" shrinkToFit="1"/>
    </xf>
    <xf numFmtId="4" fontId="10" fillId="4" borderId="0" xfId="6" applyNumberFormat="1" applyFill="1" applyBorder="1" applyAlignment="1" applyProtection="1">
      <alignment horizontal="right" shrinkToFit="1"/>
    </xf>
    <xf numFmtId="0" fontId="1" fillId="0" borderId="19" xfId="0" applyFont="1" applyFill="1" applyBorder="1" applyAlignment="1">
      <alignment vertical="center" wrapText="1"/>
    </xf>
    <xf numFmtId="0" fontId="7" fillId="0" borderId="0" xfId="0" applyFont="1" applyBorder="1" applyAlignment="1" applyProtection="1">
      <alignment horizontal="left"/>
    </xf>
    <xf numFmtId="4" fontId="14" fillId="7" borderId="0" xfId="13" applyNumberFormat="1" applyBorder="1" applyProtection="1">
      <alignment horizontal="right" shrinkToFit="1"/>
    </xf>
    <xf numFmtId="4" fontId="10" fillId="3" borderId="0" xfId="6" applyNumberFormat="1" applyBorder="1" applyAlignment="1" applyProtection="1">
      <alignment horizontal="right" shrinkToFit="1"/>
    </xf>
    <xf numFmtId="0" fontId="2" fillId="2" borderId="0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9" fontId="15" fillId="0" borderId="6" xfId="0" applyNumberFormat="1" applyFont="1" applyBorder="1" applyAlignment="1" applyProtection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left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3" fontId="2" fillId="4" borderId="14" xfId="1" applyFont="1" applyFill="1" applyBorder="1" applyAlignment="1">
      <alignment horizontal="center" vertical="center" wrapText="1"/>
    </xf>
    <xf numFmtId="43" fontId="2" fillId="4" borderId="15" xfId="1" applyFont="1" applyFill="1" applyBorder="1" applyAlignment="1">
      <alignment horizontal="center" vertical="center" wrapText="1"/>
    </xf>
  </cellXfs>
  <cellStyles count="14">
    <cellStyle name="ex58" xfId="13"/>
    <cellStyle name="ex59" xfId="6"/>
    <cellStyle name="ex60" xfId="4"/>
    <cellStyle name="ex61" xfId="5"/>
    <cellStyle name="ex62" xfId="7"/>
    <cellStyle name="ex68" xfId="11"/>
    <cellStyle name="ex69" xfId="12"/>
    <cellStyle name="ex72" xfId="10"/>
    <cellStyle name="ex73" xfId="8"/>
    <cellStyle name="ex76" xfId="2"/>
    <cellStyle name="ex77" xfId="3"/>
    <cellStyle name="ex81" xfId="9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6"/>
  <sheetViews>
    <sheetView tabSelected="1" zoomScale="90" zoomScaleNormal="90" workbookViewId="0">
      <pane xSplit="2" ySplit="14" topLeftCell="C15" activePane="bottomRight" state="frozen"/>
      <selection pane="topRight" activeCell="C1" sqref="C1"/>
      <selection pane="bottomLeft" activeCell="A11" sqref="A11"/>
      <selection pane="bottomRight" activeCell="F88" sqref="F88"/>
    </sheetView>
  </sheetViews>
  <sheetFormatPr defaultColWidth="8.83203125" defaultRowHeight="15.75" x14ac:dyDescent="0.2"/>
  <cols>
    <col min="1" max="1" width="30.5" style="7" customWidth="1"/>
    <col min="2" max="2" width="67.1640625" style="7" customWidth="1"/>
    <col min="3" max="3" width="47.5" style="29" customWidth="1"/>
    <col min="4" max="9" width="27.1640625" style="7" customWidth="1"/>
    <col min="10" max="16384" width="8.83203125" style="7"/>
  </cols>
  <sheetData>
    <row r="1" spans="1:9" s="11" customFormat="1" ht="12" customHeight="1" x14ac:dyDescent="0.2">
      <c r="A1" s="10" t="s">
        <v>0</v>
      </c>
      <c r="B1" s="75"/>
      <c r="C1" s="75"/>
      <c r="D1" s="75"/>
      <c r="E1" s="75"/>
      <c r="F1" s="75"/>
      <c r="G1" s="75"/>
      <c r="H1" s="75"/>
      <c r="I1" s="75"/>
    </row>
    <row r="2" spans="1:9" s="11" customFormat="1" ht="45.2" customHeight="1" x14ac:dyDescent="0.2">
      <c r="A2" s="81" t="s">
        <v>218</v>
      </c>
      <c r="B2" s="81"/>
      <c r="C2" s="81"/>
      <c r="D2" s="81"/>
      <c r="E2" s="81"/>
      <c r="F2" s="81"/>
      <c r="G2" s="81"/>
      <c r="H2" s="81"/>
      <c r="I2" s="81"/>
    </row>
    <row r="3" spans="1:9" s="11" customFormat="1" ht="39" customHeight="1" x14ac:dyDescent="0.2">
      <c r="A3" s="84" t="s">
        <v>129</v>
      </c>
      <c r="B3" s="84"/>
      <c r="C3" s="84"/>
      <c r="D3" s="84"/>
      <c r="E3" s="84"/>
      <c r="F3" s="84"/>
      <c r="G3" s="84"/>
      <c r="H3" s="84"/>
      <c r="I3" s="84"/>
    </row>
    <row r="4" spans="1:9" s="11" customFormat="1" ht="39" hidden="1" customHeight="1" x14ac:dyDescent="0.2">
      <c r="A4" s="9"/>
      <c r="B4" s="9"/>
      <c r="C4" s="12"/>
      <c r="D4" s="24">
        <f t="shared" ref="D4:I4" si="0">D13-D5</f>
        <v>650777700.67999983</v>
      </c>
      <c r="E4" s="24">
        <f t="shared" si="0"/>
        <v>377226759.59000015</v>
      </c>
      <c r="F4" s="24">
        <f t="shared" si="0"/>
        <v>2429846316.8099999</v>
      </c>
      <c r="G4" s="24">
        <f t="shared" si="0"/>
        <v>553509750.26999998</v>
      </c>
      <c r="H4" s="24">
        <f t="shared" si="0"/>
        <v>384585719.33000016</v>
      </c>
      <c r="I4" s="24">
        <f t="shared" si="0"/>
        <v>464446259.47000027</v>
      </c>
    </row>
    <row r="5" spans="1:9" s="11" customFormat="1" ht="39" hidden="1" customHeight="1" x14ac:dyDescent="0.25">
      <c r="A5" s="82"/>
      <c r="B5" s="82"/>
      <c r="C5" s="13"/>
      <c r="D5" s="25">
        <v>1643341356.5999999</v>
      </c>
      <c r="E5" s="25">
        <v>1426482481.29</v>
      </c>
      <c r="F5" s="26"/>
      <c r="G5" s="27">
        <v>1662951947.6300001</v>
      </c>
      <c r="H5" s="27">
        <v>1500571397.27</v>
      </c>
      <c r="I5" s="28">
        <v>1509235697.29</v>
      </c>
    </row>
    <row r="6" spans="1:9" s="11" customFormat="1" ht="39" hidden="1" customHeight="1" thickBot="1" x14ac:dyDescent="0.3">
      <c r="A6" s="62"/>
      <c r="B6" s="62"/>
      <c r="C6" s="13"/>
      <c r="D6" s="25">
        <f>D7-D13</f>
        <v>-257999670.19999981</v>
      </c>
      <c r="E6" s="25">
        <f t="shared" ref="E6:I6" si="1">E7-E13</f>
        <v>-229554640.42000008</v>
      </c>
      <c r="F6" s="63">
        <f t="shared" si="1"/>
        <v>-366410250.0999999</v>
      </c>
      <c r="G6" s="25">
        <f t="shared" si="1"/>
        <v>-354017557.18000007</v>
      </c>
      <c r="H6" s="25">
        <f t="shared" si="1"/>
        <v>-70175251.920000315</v>
      </c>
      <c r="I6" s="25">
        <f t="shared" si="1"/>
        <v>-300484603.85000038</v>
      </c>
    </row>
    <row r="7" spans="1:9" s="11" customFormat="1" ht="24" hidden="1" customHeight="1" thickBot="1" x14ac:dyDescent="0.3">
      <c r="A7" s="80"/>
      <c r="B7" s="80"/>
      <c r="C7" s="13" t="s">
        <v>196</v>
      </c>
      <c r="D7" s="66">
        <v>2036119387.0799999</v>
      </c>
      <c r="E7" s="67">
        <v>1574154600.46</v>
      </c>
      <c r="F7" s="64">
        <v>2063436066.71</v>
      </c>
      <c r="G7" s="22">
        <v>1862444140.72</v>
      </c>
      <c r="H7" s="22">
        <v>1814981864.6799998</v>
      </c>
      <c r="I7" s="23">
        <v>1673197352.9099998</v>
      </c>
    </row>
    <row r="8" spans="1:9" s="11" customFormat="1" ht="24" hidden="1" customHeight="1" x14ac:dyDescent="0.25">
      <c r="A8" s="71"/>
      <c r="B8" s="71"/>
      <c r="C8" s="13"/>
      <c r="D8" s="72">
        <v>2294119057.2800002</v>
      </c>
      <c r="E8" s="73">
        <v>1803709240.8800001</v>
      </c>
      <c r="F8" s="64">
        <v>2301929125.1700001</v>
      </c>
      <c r="G8" s="22">
        <v>2216461697.9000001</v>
      </c>
      <c r="H8" s="22">
        <v>1885157116.5999999</v>
      </c>
      <c r="I8" s="23">
        <v>1973681956.76</v>
      </c>
    </row>
    <row r="9" spans="1:9" s="11" customFormat="1" ht="24" hidden="1" customHeight="1" x14ac:dyDescent="0.25">
      <c r="A9" s="71"/>
      <c r="B9" s="71"/>
      <c r="C9" s="13" t="s">
        <v>196</v>
      </c>
      <c r="D9" s="72">
        <f>D13-D8</f>
        <v>0</v>
      </c>
      <c r="E9" s="72">
        <f t="shared" ref="E9:I9" si="2">E13-E8</f>
        <v>0</v>
      </c>
      <c r="F9" s="72">
        <f t="shared" si="2"/>
        <v>127917191.63999987</v>
      </c>
      <c r="G9" s="72">
        <f t="shared" si="2"/>
        <v>0</v>
      </c>
      <c r="H9" s="72">
        <f t="shared" si="2"/>
        <v>0</v>
      </c>
      <c r="I9" s="72">
        <f t="shared" si="2"/>
        <v>0</v>
      </c>
    </row>
    <row r="10" spans="1:9" s="11" customFormat="1" ht="24" customHeight="1" x14ac:dyDescent="0.25">
      <c r="A10" s="80" t="s">
        <v>107</v>
      </c>
      <c r="B10" s="80"/>
      <c r="C10" s="65"/>
      <c r="D10" s="68"/>
      <c r="E10" s="69"/>
      <c r="F10" s="65"/>
      <c r="G10" s="22"/>
      <c r="H10" s="22"/>
      <c r="I10" s="23"/>
    </row>
    <row r="11" spans="1:9" ht="33.6" customHeight="1" x14ac:dyDescent="0.2">
      <c r="A11" s="83" t="s">
        <v>109</v>
      </c>
      <c r="B11" s="83"/>
      <c r="C11" s="83" t="s">
        <v>110</v>
      </c>
      <c r="D11" s="76" t="s">
        <v>199</v>
      </c>
      <c r="E11" s="76" t="s">
        <v>197</v>
      </c>
      <c r="F11" s="76" t="s">
        <v>200</v>
      </c>
      <c r="G11" s="77" t="s">
        <v>108</v>
      </c>
      <c r="H11" s="78"/>
      <c r="I11" s="79"/>
    </row>
    <row r="12" spans="1:9" ht="33.6" customHeight="1" x14ac:dyDescent="0.2">
      <c r="A12" s="83"/>
      <c r="B12" s="83"/>
      <c r="C12" s="83"/>
      <c r="D12" s="76"/>
      <c r="E12" s="76"/>
      <c r="F12" s="76"/>
      <c r="G12" s="18" t="s">
        <v>153</v>
      </c>
      <c r="H12" s="18" t="s">
        <v>174</v>
      </c>
      <c r="I12" s="18" t="s">
        <v>198</v>
      </c>
    </row>
    <row r="13" spans="1:9" ht="16.899999999999999" customHeight="1" x14ac:dyDescent="0.2">
      <c r="A13" s="70"/>
      <c r="B13" s="70" t="s">
        <v>106</v>
      </c>
      <c r="C13" s="20"/>
      <c r="D13" s="56">
        <f t="shared" ref="D13:I13" si="3">D14+D66</f>
        <v>2294119057.2799997</v>
      </c>
      <c r="E13" s="56">
        <f t="shared" si="3"/>
        <v>1803709240.8800001</v>
      </c>
      <c r="F13" s="56">
        <f t="shared" si="3"/>
        <v>2429846316.8099999</v>
      </c>
      <c r="G13" s="53">
        <f t="shared" si="3"/>
        <v>2216461697.9000001</v>
      </c>
      <c r="H13" s="53">
        <f t="shared" si="3"/>
        <v>1885157116.6000001</v>
      </c>
      <c r="I13" s="53">
        <f t="shared" si="3"/>
        <v>1973681956.7600002</v>
      </c>
    </row>
    <row r="14" spans="1:9" x14ac:dyDescent="0.2">
      <c r="A14" s="18" t="s">
        <v>1</v>
      </c>
      <c r="B14" s="19" t="s">
        <v>2</v>
      </c>
      <c r="C14" s="18"/>
      <c r="D14" s="55">
        <f t="shared" ref="D14:I14" si="4">D15+D24+D30+D37+D40+D44+D48+D50+D54+D60</f>
        <v>506877789.85000002</v>
      </c>
      <c r="E14" s="55">
        <f t="shared" si="4"/>
        <v>406268837.89999998</v>
      </c>
      <c r="F14" s="55">
        <f t="shared" si="4"/>
        <v>514335269.17000002</v>
      </c>
      <c r="G14" s="55">
        <f t="shared" si="4"/>
        <v>532746600</v>
      </c>
      <c r="H14" s="55">
        <f t="shared" si="4"/>
        <v>569791100</v>
      </c>
      <c r="I14" s="55">
        <f t="shared" si="4"/>
        <v>599360400</v>
      </c>
    </row>
    <row r="15" spans="1:9" x14ac:dyDescent="0.2">
      <c r="A15" s="20" t="s">
        <v>3</v>
      </c>
      <c r="B15" s="21" t="s">
        <v>4</v>
      </c>
      <c r="C15" s="2"/>
      <c r="D15" s="56">
        <f t="shared" ref="D15:I15" si="5">D16</f>
        <v>400517999</v>
      </c>
      <c r="E15" s="56">
        <f t="shared" si="5"/>
        <v>311338733.21999997</v>
      </c>
      <c r="F15" s="56">
        <f t="shared" si="5"/>
        <v>406922000</v>
      </c>
      <c r="G15" s="56">
        <f t="shared" si="5"/>
        <v>419918000</v>
      </c>
      <c r="H15" s="56">
        <f t="shared" si="5"/>
        <v>435207000</v>
      </c>
      <c r="I15" s="56">
        <f t="shared" si="5"/>
        <v>449614000</v>
      </c>
    </row>
    <row r="16" spans="1:9" x14ac:dyDescent="0.2">
      <c r="A16" s="2" t="s">
        <v>5</v>
      </c>
      <c r="B16" s="3" t="s">
        <v>6</v>
      </c>
      <c r="C16" s="2"/>
      <c r="D16" s="53">
        <f>SUM(D17:D23)</f>
        <v>400517999</v>
      </c>
      <c r="E16" s="53">
        <f t="shared" ref="E16:I16" si="6">SUM(E17:E23)</f>
        <v>311338733.21999997</v>
      </c>
      <c r="F16" s="53">
        <f t="shared" si="6"/>
        <v>406922000</v>
      </c>
      <c r="G16" s="53">
        <f t="shared" si="6"/>
        <v>419918000</v>
      </c>
      <c r="H16" s="53">
        <f t="shared" si="6"/>
        <v>435207000</v>
      </c>
      <c r="I16" s="53">
        <f t="shared" si="6"/>
        <v>449614000</v>
      </c>
    </row>
    <row r="17" spans="1:14" ht="94.5" x14ac:dyDescent="0.2">
      <c r="A17" s="32" t="s">
        <v>137</v>
      </c>
      <c r="B17" s="8" t="s">
        <v>145</v>
      </c>
      <c r="C17" s="4" t="s">
        <v>111</v>
      </c>
      <c r="D17" s="54">
        <v>396649999</v>
      </c>
      <c r="E17" s="54">
        <v>307252621.07999998</v>
      </c>
      <c r="F17" s="54">
        <v>402603000</v>
      </c>
      <c r="G17" s="54">
        <v>415814000</v>
      </c>
      <c r="H17" s="54">
        <v>431053000</v>
      </c>
      <c r="I17" s="54">
        <v>445410000</v>
      </c>
    </row>
    <row r="18" spans="1:14" ht="126" x14ac:dyDescent="0.2">
      <c r="A18" s="32" t="s">
        <v>138</v>
      </c>
      <c r="B18" s="8" t="s">
        <v>142</v>
      </c>
      <c r="C18" s="4" t="s">
        <v>111</v>
      </c>
      <c r="D18" s="54">
        <v>980000</v>
      </c>
      <c r="E18" s="30">
        <v>1220371.56</v>
      </c>
      <c r="F18" s="54">
        <v>1300000</v>
      </c>
      <c r="G18" s="54">
        <v>882000</v>
      </c>
      <c r="H18" s="54">
        <v>882000</v>
      </c>
      <c r="I18" s="54">
        <v>882000</v>
      </c>
    </row>
    <row r="19" spans="1:14" ht="47.25" x14ac:dyDescent="0.2">
      <c r="A19" s="32" t="s">
        <v>139</v>
      </c>
      <c r="B19" s="8" t="s">
        <v>143</v>
      </c>
      <c r="C19" s="4" t="s">
        <v>111</v>
      </c>
      <c r="D19" s="54">
        <v>1519000</v>
      </c>
      <c r="E19" s="54">
        <v>2937914.18</v>
      </c>
      <c r="F19" s="54">
        <v>3077000</v>
      </c>
      <c r="G19" s="54">
        <v>3038000</v>
      </c>
      <c r="H19" s="54">
        <v>3087000</v>
      </c>
      <c r="I19" s="54">
        <v>3136000</v>
      </c>
    </row>
    <row r="20" spans="1:14" ht="110.25" x14ac:dyDescent="0.2">
      <c r="A20" s="32" t="s">
        <v>140</v>
      </c>
      <c r="B20" s="8" t="s">
        <v>144</v>
      </c>
      <c r="C20" s="4" t="s">
        <v>111</v>
      </c>
      <c r="D20" s="54">
        <v>50000</v>
      </c>
      <c r="E20" s="54">
        <v>164501.70000000001</v>
      </c>
      <c r="F20" s="54">
        <v>181000</v>
      </c>
      <c r="G20" s="54">
        <v>184000</v>
      </c>
      <c r="H20" s="54">
        <v>185000</v>
      </c>
      <c r="I20" s="54">
        <v>186000</v>
      </c>
    </row>
    <row r="21" spans="1:14" ht="157.5" x14ac:dyDescent="0.2">
      <c r="A21" s="4" t="s">
        <v>175</v>
      </c>
      <c r="B21" s="5" t="s">
        <v>176</v>
      </c>
      <c r="C21" s="4" t="s">
        <v>111</v>
      </c>
      <c r="D21" s="54">
        <v>1319000</v>
      </c>
      <c r="E21" s="54">
        <v>-234583</v>
      </c>
      <c r="F21" s="54">
        <v>-236000</v>
      </c>
      <c r="G21" s="54">
        <v>0</v>
      </c>
      <c r="H21" s="54">
        <v>0</v>
      </c>
      <c r="I21" s="54">
        <v>0</v>
      </c>
    </row>
    <row r="22" spans="1:14" ht="63" x14ac:dyDescent="0.2">
      <c r="A22" s="4" t="s">
        <v>194</v>
      </c>
      <c r="B22" s="5" t="s">
        <v>192</v>
      </c>
      <c r="C22" s="4" t="s">
        <v>111</v>
      </c>
      <c r="D22" s="54">
        <v>0</v>
      </c>
      <c r="E22" s="54">
        <v>-2092.3000000000002</v>
      </c>
      <c r="F22" s="54">
        <v>-3000</v>
      </c>
      <c r="G22" s="54">
        <v>0</v>
      </c>
      <c r="H22" s="54">
        <v>0</v>
      </c>
      <c r="I22" s="54">
        <v>0</v>
      </c>
    </row>
    <row r="23" spans="1:14" ht="63" x14ac:dyDescent="0.2">
      <c r="A23" s="4" t="s">
        <v>195</v>
      </c>
      <c r="B23" s="5" t="s">
        <v>193</v>
      </c>
      <c r="C23" s="4" t="s">
        <v>111</v>
      </c>
      <c r="D23" s="54">
        <v>0</v>
      </c>
      <c r="E23" s="54"/>
      <c r="F23" s="54"/>
      <c r="G23" s="54">
        <v>0</v>
      </c>
      <c r="H23" s="54">
        <v>0</v>
      </c>
      <c r="I23" s="54">
        <v>0</v>
      </c>
    </row>
    <row r="24" spans="1:14" ht="36" customHeight="1" x14ac:dyDescent="0.2">
      <c r="A24" s="2" t="s">
        <v>7</v>
      </c>
      <c r="B24" s="3" t="s">
        <v>113</v>
      </c>
      <c r="C24" s="2"/>
      <c r="D24" s="53">
        <f t="shared" ref="D24:I24" si="7">D25</f>
        <v>36162000</v>
      </c>
      <c r="E24" s="53">
        <f t="shared" si="7"/>
        <v>32377374.770000003</v>
      </c>
      <c r="F24" s="53">
        <f t="shared" si="7"/>
        <v>38605000</v>
      </c>
      <c r="G24" s="53">
        <f t="shared" si="7"/>
        <v>39639000</v>
      </c>
      <c r="H24" s="53">
        <f t="shared" si="7"/>
        <v>40917000</v>
      </c>
      <c r="I24" s="53">
        <f t="shared" si="7"/>
        <v>54528000</v>
      </c>
    </row>
    <row r="25" spans="1:14" ht="31.5" x14ac:dyDescent="0.2">
      <c r="A25" s="4" t="s">
        <v>8</v>
      </c>
      <c r="B25" s="8" t="s">
        <v>114</v>
      </c>
      <c r="C25" s="4" t="s">
        <v>112</v>
      </c>
      <c r="D25" s="54">
        <f t="shared" ref="D25:I25" si="8">D26+D27+D28+D29</f>
        <v>36162000</v>
      </c>
      <c r="E25" s="54">
        <f t="shared" si="8"/>
        <v>32377374.770000003</v>
      </c>
      <c r="F25" s="54">
        <f t="shared" si="8"/>
        <v>38605000</v>
      </c>
      <c r="G25" s="54">
        <f t="shared" si="8"/>
        <v>39639000</v>
      </c>
      <c r="H25" s="54">
        <f t="shared" si="8"/>
        <v>40917000</v>
      </c>
      <c r="I25" s="54">
        <f t="shared" si="8"/>
        <v>54528000</v>
      </c>
    </row>
    <row r="26" spans="1:14" ht="88.7" customHeight="1" x14ac:dyDescent="0.2">
      <c r="A26" s="4" t="s">
        <v>9</v>
      </c>
      <c r="B26" s="5" t="s">
        <v>167</v>
      </c>
      <c r="C26" s="4" t="s">
        <v>112</v>
      </c>
      <c r="D26" s="57">
        <v>18860000</v>
      </c>
      <c r="E26" s="57">
        <v>16764342.710000001</v>
      </c>
      <c r="F26" s="57">
        <v>19984000</v>
      </c>
      <c r="G26" s="54">
        <v>20732000</v>
      </c>
      <c r="H26" s="54">
        <v>21422000</v>
      </c>
      <c r="I26" s="54">
        <v>28504000</v>
      </c>
    </row>
    <row r="27" spans="1:14" ht="105.75" customHeight="1" x14ac:dyDescent="0.2">
      <c r="A27" s="4" t="s">
        <v>10</v>
      </c>
      <c r="B27" s="5" t="s">
        <v>166</v>
      </c>
      <c r="C27" s="4" t="s">
        <v>112</v>
      </c>
      <c r="D27" s="57">
        <v>90000</v>
      </c>
      <c r="E27" s="57">
        <v>96771.1</v>
      </c>
      <c r="F27" s="57">
        <v>98000</v>
      </c>
      <c r="G27" s="54">
        <v>93000</v>
      </c>
      <c r="H27" s="54">
        <v>99000</v>
      </c>
      <c r="I27" s="54">
        <v>132000</v>
      </c>
    </row>
    <row r="28" spans="1:14" ht="81.2" customHeight="1" x14ac:dyDescent="0.2">
      <c r="A28" s="4" t="s">
        <v>11</v>
      </c>
      <c r="B28" s="5" t="s">
        <v>165</v>
      </c>
      <c r="C28" s="4" t="s">
        <v>112</v>
      </c>
      <c r="D28" s="57">
        <v>19556000</v>
      </c>
      <c r="E28" s="57">
        <v>17381920.109999999</v>
      </c>
      <c r="F28" s="57">
        <v>21011000</v>
      </c>
      <c r="G28" s="54">
        <v>20937000</v>
      </c>
      <c r="H28" s="54">
        <v>21527000</v>
      </c>
      <c r="I28" s="54">
        <v>28622000</v>
      </c>
      <c r="N28" s="7" t="s">
        <v>171</v>
      </c>
    </row>
    <row r="29" spans="1:14" ht="84" customHeight="1" x14ac:dyDescent="0.2">
      <c r="A29" s="4" t="s">
        <v>12</v>
      </c>
      <c r="B29" s="5" t="s">
        <v>164</v>
      </c>
      <c r="C29" s="4" t="s">
        <v>112</v>
      </c>
      <c r="D29" s="57">
        <v>-2344000</v>
      </c>
      <c r="E29" s="57">
        <v>-1865659.15</v>
      </c>
      <c r="F29" s="57">
        <v>-2488000</v>
      </c>
      <c r="G29" s="54">
        <v>-2123000</v>
      </c>
      <c r="H29" s="54">
        <v>-2131000</v>
      </c>
      <c r="I29" s="54">
        <v>-2730000</v>
      </c>
    </row>
    <row r="30" spans="1:14" x14ac:dyDescent="0.2">
      <c r="A30" s="2" t="s">
        <v>13</v>
      </c>
      <c r="B30" s="3" t="s">
        <v>14</v>
      </c>
      <c r="C30" s="2" t="s">
        <v>111</v>
      </c>
      <c r="D30" s="53">
        <f>D31+D34+D35+D36</f>
        <v>47580400</v>
      </c>
      <c r="E30" s="53">
        <f t="shared" ref="E30:I30" si="9">E31+E34+E35+E36</f>
        <v>40801810.800000004</v>
      </c>
      <c r="F30" s="53">
        <f t="shared" si="9"/>
        <v>43524500</v>
      </c>
      <c r="G30" s="53">
        <f t="shared" si="9"/>
        <v>51158000</v>
      </c>
      <c r="H30" s="53">
        <f t="shared" si="9"/>
        <v>71468000</v>
      </c>
      <c r="I30" s="53">
        <f t="shared" si="9"/>
        <v>72913000</v>
      </c>
    </row>
    <row r="31" spans="1:14" ht="31.5" x14ac:dyDescent="0.2">
      <c r="A31" s="33" t="s">
        <v>172</v>
      </c>
      <c r="B31" s="34" t="s">
        <v>173</v>
      </c>
      <c r="C31" s="4" t="s">
        <v>111</v>
      </c>
      <c r="D31" s="53">
        <f>D32+D33</f>
        <v>45368000</v>
      </c>
      <c r="E31" s="53">
        <f t="shared" ref="E31:I31" si="10">E32+E33</f>
        <v>38412864.620000005</v>
      </c>
      <c r="F31" s="53">
        <f t="shared" si="10"/>
        <v>41068000</v>
      </c>
      <c r="G31" s="53">
        <f t="shared" si="10"/>
        <v>48330000</v>
      </c>
      <c r="H31" s="53">
        <f t="shared" si="10"/>
        <v>68600000</v>
      </c>
      <c r="I31" s="53">
        <f t="shared" si="10"/>
        <v>70000000</v>
      </c>
    </row>
    <row r="32" spans="1:14" ht="31.5" x14ac:dyDescent="0.2">
      <c r="A32" s="4" t="s">
        <v>16</v>
      </c>
      <c r="B32" s="5" t="s">
        <v>15</v>
      </c>
      <c r="C32" s="4" t="s">
        <v>111</v>
      </c>
      <c r="D32" s="57">
        <v>28226000</v>
      </c>
      <c r="E32" s="57">
        <v>26896718.440000001</v>
      </c>
      <c r="F32" s="57">
        <v>28226000</v>
      </c>
      <c r="G32" s="54">
        <v>31890000</v>
      </c>
      <c r="H32" s="54">
        <v>45300000</v>
      </c>
      <c r="I32" s="54">
        <v>46200000</v>
      </c>
    </row>
    <row r="33" spans="1:9" ht="78.75" x14ac:dyDescent="0.2">
      <c r="A33" s="4" t="s">
        <v>17</v>
      </c>
      <c r="B33" s="5" t="s">
        <v>115</v>
      </c>
      <c r="C33" s="4" t="s">
        <v>111</v>
      </c>
      <c r="D33" s="57">
        <v>17142000</v>
      </c>
      <c r="E33" s="57">
        <v>11516146.18</v>
      </c>
      <c r="F33" s="57">
        <v>12842000</v>
      </c>
      <c r="G33" s="54">
        <v>16440000</v>
      </c>
      <c r="H33" s="54">
        <v>23300000</v>
      </c>
      <c r="I33" s="54">
        <v>23800000</v>
      </c>
    </row>
    <row r="34" spans="1:9" ht="31.5" x14ac:dyDescent="0.2">
      <c r="A34" s="4" t="s">
        <v>19</v>
      </c>
      <c r="B34" s="5" t="s">
        <v>18</v>
      </c>
      <c r="C34" s="4" t="s">
        <v>111</v>
      </c>
      <c r="D34" s="57">
        <v>0</v>
      </c>
      <c r="E34" s="57">
        <v>499.45</v>
      </c>
      <c r="F34" s="57">
        <v>500</v>
      </c>
      <c r="G34" s="54">
        <v>0</v>
      </c>
      <c r="H34" s="54">
        <v>0</v>
      </c>
      <c r="I34" s="54">
        <v>0</v>
      </c>
    </row>
    <row r="35" spans="1:9" x14ac:dyDescent="0.2">
      <c r="A35" s="4" t="s">
        <v>21</v>
      </c>
      <c r="B35" s="5" t="s">
        <v>20</v>
      </c>
      <c r="C35" s="4" t="s">
        <v>111</v>
      </c>
      <c r="D35" s="57">
        <v>372400</v>
      </c>
      <c r="E35" s="57">
        <v>373396.58</v>
      </c>
      <c r="F35" s="57">
        <v>374000</v>
      </c>
      <c r="G35" s="54">
        <v>373000</v>
      </c>
      <c r="H35" s="54">
        <v>378000</v>
      </c>
      <c r="I35" s="54">
        <v>383000</v>
      </c>
    </row>
    <row r="36" spans="1:9" ht="47.25" x14ac:dyDescent="0.2">
      <c r="A36" s="4" t="s">
        <v>22</v>
      </c>
      <c r="B36" s="5" t="s">
        <v>23</v>
      </c>
      <c r="C36" s="4" t="s">
        <v>111</v>
      </c>
      <c r="D36" s="57">
        <v>1840000</v>
      </c>
      <c r="E36" s="57">
        <v>2015050.15</v>
      </c>
      <c r="F36" s="57">
        <v>2082000</v>
      </c>
      <c r="G36" s="54">
        <v>2455000</v>
      </c>
      <c r="H36" s="54">
        <v>2490000</v>
      </c>
      <c r="I36" s="54">
        <v>2530000</v>
      </c>
    </row>
    <row r="37" spans="1:9" x14ac:dyDescent="0.2">
      <c r="A37" s="2" t="s">
        <v>24</v>
      </c>
      <c r="B37" s="3" t="s">
        <v>25</v>
      </c>
      <c r="C37" s="2"/>
      <c r="D37" s="53">
        <f>D38+D39</f>
        <v>3544000</v>
      </c>
      <c r="E37" s="53">
        <f>E38+E39</f>
        <v>3464217.74</v>
      </c>
      <c r="F37" s="53">
        <f>F38+F39</f>
        <v>3998000</v>
      </c>
      <c r="G37" s="53">
        <f t="shared" ref="G37:I37" si="11">G38+G39</f>
        <v>4720000</v>
      </c>
      <c r="H37" s="53">
        <f t="shared" si="11"/>
        <v>4810000</v>
      </c>
      <c r="I37" s="53">
        <f t="shared" si="11"/>
        <v>4900000</v>
      </c>
    </row>
    <row r="38" spans="1:9" ht="94.5" x14ac:dyDescent="0.2">
      <c r="A38" s="4" t="s">
        <v>26</v>
      </c>
      <c r="B38" s="5" t="s">
        <v>116</v>
      </c>
      <c r="C38" s="14" t="s">
        <v>111</v>
      </c>
      <c r="D38" s="57">
        <v>3544000</v>
      </c>
      <c r="E38" s="57">
        <v>3456217.74</v>
      </c>
      <c r="F38" s="57">
        <v>3990000</v>
      </c>
      <c r="G38" s="54">
        <v>4720000</v>
      </c>
      <c r="H38" s="54">
        <v>4810000</v>
      </c>
      <c r="I38" s="54">
        <v>4900000</v>
      </c>
    </row>
    <row r="39" spans="1:9" ht="110.25" x14ac:dyDescent="0.2">
      <c r="A39" s="4" t="s">
        <v>128</v>
      </c>
      <c r="B39" s="5" t="s">
        <v>127</v>
      </c>
      <c r="C39" s="14" t="s">
        <v>131</v>
      </c>
      <c r="D39" s="57">
        <v>0</v>
      </c>
      <c r="E39" s="57">
        <v>8000</v>
      </c>
      <c r="F39" s="57">
        <v>8000</v>
      </c>
      <c r="G39" s="54">
        <v>0</v>
      </c>
      <c r="H39" s="54">
        <v>0</v>
      </c>
      <c r="I39" s="54">
        <v>0</v>
      </c>
    </row>
    <row r="40" spans="1:9" ht="47.25" x14ac:dyDescent="0.2">
      <c r="A40" s="2" t="s">
        <v>27</v>
      </c>
      <c r="B40" s="3" t="s">
        <v>28</v>
      </c>
      <c r="C40" s="2" t="s">
        <v>131</v>
      </c>
      <c r="D40" s="53">
        <f t="shared" ref="D40:I40" si="12">SUM(D41:D43)</f>
        <v>13529432</v>
      </c>
      <c r="E40" s="53">
        <f t="shared" si="12"/>
        <v>11413219.300000001</v>
      </c>
      <c r="F40" s="53">
        <f t="shared" si="12"/>
        <v>13890000</v>
      </c>
      <c r="G40" s="53">
        <f t="shared" si="12"/>
        <v>13310000</v>
      </c>
      <c r="H40" s="53">
        <f t="shared" si="12"/>
        <v>13420000</v>
      </c>
      <c r="I40" s="53">
        <f t="shared" si="12"/>
        <v>13420000</v>
      </c>
    </row>
    <row r="41" spans="1:9" ht="110.25" x14ac:dyDescent="0.2">
      <c r="A41" s="4" t="s">
        <v>29</v>
      </c>
      <c r="B41" s="5" t="s">
        <v>30</v>
      </c>
      <c r="C41" s="4" t="s">
        <v>131</v>
      </c>
      <c r="D41" s="57">
        <v>12000000</v>
      </c>
      <c r="E41" s="57">
        <v>9582118.9600000009</v>
      </c>
      <c r="F41" s="57">
        <v>12000000</v>
      </c>
      <c r="G41" s="54">
        <v>12100000</v>
      </c>
      <c r="H41" s="54">
        <v>12200000</v>
      </c>
      <c r="I41" s="54">
        <v>12200000</v>
      </c>
    </row>
    <row r="42" spans="1:9" ht="78.75" x14ac:dyDescent="0.2">
      <c r="A42" s="4" t="s">
        <v>31</v>
      </c>
      <c r="B42" s="5" t="s">
        <v>32</v>
      </c>
      <c r="C42" s="4" t="s">
        <v>131</v>
      </c>
      <c r="D42" s="57">
        <v>1220000</v>
      </c>
      <c r="E42" s="57">
        <v>1442235.08</v>
      </c>
      <c r="F42" s="57">
        <v>1500000</v>
      </c>
      <c r="G42" s="54">
        <v>960000</v>
      </c>
      <c r="H42" s="54">
        <v>970000</v>
      </c>
      <c r="I42" s="54">
        <v>970000</v>
      </c>
    </row>
    <row r="43" spans="1:9" ht="94.5" x14ac:dyDescent="0.2">
      <c r="A43" s="4" t="s">
        <v>33</v>
      </c>
      <c r="B43" s="5" t="s">
        <v>34</v>
      </c>
      <c r="C43" s="4" t="s">
        <v>131</v>
      </c>
      <c r="D43" s="57">
        <v>309432</v>
      </c>
      <c r="E43" s="57">
        <v>388865.26</v>
      </c>
      <c r="F43" s="57">
        <v>390000</v>
      </c>
      <c r="G43" s="54">
        <v>250000</v>
      </c>
      <c r="H43" s="54">
        <v>250000</v>
      </c>
      <c r="I43" s="54">
        <v>250000</v>
      </c>
    </row>
    <row r="44" spans="1:9" ht="31.5" x14ac:dyDescent="0.2">
      <c r="A44" s="2" t="s">
        <v>35</v>
      </c>
      <c r="B44" s="3" t="s">
        <v>36</v>
      </c>
      <c r="C44" s="2" t="s">
        <v>132</v>
      </c>
      <c r="D44" s="53">
        <f>D45+D46+D47</f>
        <v>992700</v>
      </c>
      <c r="E44" s="53">
        <f>E45+E46+E47</f>
        <v>1365248.28</v>
      </c>
      <c r="F44" s="53">
        <f>F45+F46+F47</f>
        <v>1365500</v>
      </c>
      <c r="G44" s="53">
        <f>SUM(G45:G47)</f>
        <v>1431600</v>
      </c>
      <c r="H44" s="53">
        <f>SUM(H45:H47)</f>
        <v>1399100</v>
      </c>
      <c r="I44" s="53">
        <f>SUM(I45:I47)</f>
        <v>1415400</v>
      </c>
    </row>
    <row r="45" spans="1:9" ht="78.75" x14ac:dyDescent="0.2">
      <c r="A45" s="4" t="s">
        <v>37</v>
      </c>
      <c r="B45" s="5" t="s">
        <v>117</v>
      </c>
      <c r="C45" s="4" t="s">
        <v>132</v>
      </c>
      <c r="D45" s="57">
        <v>29800</v>
      </c>
      <c r="E45" s="57">
        <v>29269.83</v>
      </c>
      <c r="F45" s="57">
        <v>29300</v>
      </c>
      <c r="G45" s="54">
        <v>32000</v>
      </c>
      <c r="H45" s="54">
        <v>31300</v>
      </c>
      <c r="I45" s="54">
        <v>31700</v>
      </c>
    </row>
    <row r="46" spans="1:9" ht="63" x14ac:dyDescent="0.2">
      <c r="A46" s="4" t="s">
        <v>38</v>
      </c>
      <c r="B46" s="5" t="s">
        <v>118</v>
      </c>
      <c r="C46" s="4" t="s">
        <v>132</v>
      </c>
      <c r="D46" s="57">
        <v>962100</v>
      </c>
      <c r="E46" s="57">
        <v>1327763.6299999999</v>
      </c>
      <c r="F46" s="57">
        <v>1328000</v>
      </c>
      <c r="G46" s="54">
        <v>1391000</v>
      </c>
      <c r="H46" s="54">
        <v>1359400</v>
      </c>
      <c r="I46" s="54">
        <v>1375200</v>
      </c>
    </row>
    <row r="47" spans="1:9" ht="63" x14ac:dyDescent="0.2">
      <c r="A47" s="4" t="s">
        <v>39</v>
      </c>
      <c r="B47" s="5" t="s">
        <v>119</v>
      </c>
      <c r="C47" s="4" t="s">
        <v>132</v>
      </c>
      <c r="D47" s="57">
        <v>800</v>
      </c>
      <c r="E47" s="57">
        <v>8214.82</v>
      </c>
      <c r="F47" s="57">
        <v>8200</v>
      </c>
      <c r="G47" s="54">
        <v>8600</v>
      </c>
      <c r="H47" s="54">
        <v>8400</v>
      </c>
      <c r="I47" s="54">
        <v>8500</v>
      </c>
    </row>
    <row r="48" spans="1:9" ht="31.5" x14ac:dyDescent="0.2">
      <c r="A48" s="2" t="s">
        <v>40</v>
      </c>
      <c r="B48" s="3" t="s">
        <v>41</v>
      </c>
      <c r="C48" s="2"/>
      <c r="D48" s="53">
        <f>D49</f>
        <v>550127.97</v>
      </c>
      <c r="E48" s="53">
        <f>E49</f>
        <v>558128.29</v>
      </c>
      <c r="F48" s="53">
        <f>F49</f>
        <v>558128.29</v>
      </c>
      <c r="G48" s="53">
        <v>0</v>
      </c>
      <c r="H48" s="53">
        <v>0</v>
      </c>
      <c r="I48" s="53">
        <v>0</v>
      </c>
    </row>
    <row r="49" spans="1:9" ht="204.75" x14ac:dyDescent="0.2">
      <c r="A49" s="4" t="s">
        <v>42</v>
      </c>
      <c r="B49" s="5" t="s">
        <v>43</v>
      </c>
      <c r="C49" s="15" t="s">
        <v>201</v>
      </c>
      <c r="D49" s="57">
        <v>550127.97</v>
      </c>
      <c r="E49" s="57">
        <v>558128.29</v>
      </c>
      <c r="F49" s="57">
        <v>558128.29</v>
      </c>
      <c r="G49" s="54">
        <v>0</v>
      </c>
      <c r="H49" s="54">
        <v>0</v>
      </c>
      <c r="I49" s="54">
        <v>0</v>
      </c>
    </row>
    <row r="50" spans="1:9" ht="31.5" x14ac:dyDescent="0.2">
      <c r="A50" s="2" t="s">
        <v>44</v>
      </c>
      <c r="B50" s="3" t="s">
        <v>45</v>
      </c>
      <c r="C50" s="2" t="s">
        <v>131</v>
      </c>
      <c r="D50" s="53">
        <f>D51+D52+D53</f>
        <v>1940000</v>
      </c>
      <c r="E50" s="53">
        <f>E51+E52+E53</f>
        <v>1737142.74</v>
      </c>
      <c r="F50" s="53">
        <f>F51+F52+F53</f>
        <v>1952610</v>
      </c>
      <c r="G50" s="53">
        <f>SUM(G51:G52)</f>
        <v>1070000</v>
      </c>
      <c r="H50" s="53">
        <f>SUM(H51:H52)</f>
        <v>1070000</v>
      </c>
      <c r="I50" s="53">
        <f>SUM(I51:I52)</f>
        <v>1070000</v>
      </c>
    </row>
    <row r="51" spans="1:9" ht="100.5" customHeight="1" x14ac:dyDescent="0.2">
      <c r="A51" s="4" t="s">
        <v>46</v>
      </c>
      <c r="B51" s="5" t="s">
        <v>47</v>
      </c>
      <c r="C51" s="4" t="s">
        <v>131</v>
      </c>
      <c r="D51" s="57">
        <v>940000</v>
      </c>
      <c r="E51" s="57">
        <v>952611.53</v>
      </c>
      <c r="F51" s="57">
        <v>952610</v>
      </c>
      <c r="G51" s="54">
        <v>70000</v>
      </c>
      <c r="H51" s="54">
        <v>70000</v>
      </c>
      <c r="I51" s="54">
        <v>70000</v>
      </c>
    </row>
    <row r="52" spans="1:9" ht="78.75" x14ac:dyDescent="0.2">
      <c r="A52" s="4" t="s">
        <v>48</v>
      </c>
      <c r="B52" s="5" t="s">
        <v>49</v>
      </c>
      <c r="C52" s="4" t="s">
        <v>131</v>
      </c>
      <c r="D52" s="57">
        <v>1000000</v>
      </c>
      <c r="E52" s="57">
        <v>784531.21</v>
      </c>
      <c r="F52" s="57">
        <v>1000000</v>
      </c>
      <c r="G52" s="54">
        <v>1000000</v>
      </c>
      <c r="H52" s="54">
        <v>1000000</v>
      </c>
      <c r="I52" s="54">
        <v>1000000</v>
      </c>
    </row>
    <row r="53" spans="1:9" ht="63" hidden="1" x14ac:dyDescent="0.2">
      <c r="A53" s="4" t="s">
        <v>50</v>
      </c>
      <c r="B53" s="5" t="s">
        <v>51</v>
      </c>
      <c r="C53" s="4" t="s">
        <v>131</v>
      </c>
      <c r="D53" s="57">
        <v>0</v>
      </c>
      <c r="E53" s="57">
        <v>0</v>
      </c>
      <c r="F53" s="57">
        <v>0</v>
      </c>
      <c r="G53" s="54">
        <v>0</v>
      </c>
      <c r="H53" s="54">
        <v>0</v>
      </c>
      <c r="I53" s="54">
        <v>0</v>
      </c>
    </row>
    <row r="54" spans="1:9" x14ac:dyDescent="0.2">
      <c r="A54" s="2" t="s">
        <v>52</v>
      </c>
      <c r="B54" s="3" t="s">
        <v>53</v>
      </c>
      <c r="C54" s="2"/>
      <c r="D54" s="53">
        <f t="shared" ref="D54:I54" si="13">SUM(D55:D59)</f>
        <v>1941600</v>
      </c>
      <c r="E54" s="53">
        <f t="shared" si="13"/>
        <v>3039618.2</v>
      </c>
      <c r="F54" s="53">
        <f t="shared" si="13"/>
        <v>3400000</v>
      </c>
      <c r="G54" s="53">
        <f t="shared" si="13"/>
        <v>1500000</v>
      </c>
      <c r="H54" s="53">
        <f t="shared" si="13"/>
        <v>1500000</v>
      </c>
      <c r="I54" s="53">
        <f t="shared" si="13"/>
        <v>1500000</v>
      </c>
    </row>
    <row r="55" spans="1:9" ht="94.5" x14ac:dyDescent="0.2">
      <c r="A55" s="4" t="s">
        <v>180</v>
      </c>
      <c r="B55" s="5" t="s">
        <v>154</v>
      </c>
      <c r="C55" s="14" t="s">
        <v>202</v>
      </c>
      <c r="D55" s="57">
        <v>936300</v>
      </c>
      <c r="E55" s="57">
        <v>701124.58</v>
      </c>
      <c r="F55" s="57">
        <v>836000</v>
      </c>
      <c r="G55" s="57">
        <v>685000</v>
      </c>
      <c r="H55" s="57">
        <v>685000</v>
      </c>
      <c r="I55" s="57">
        <v>685000</v>
      </c>
    </row>
    <row r="56" spans="1:9" ht="141.75" x14ac:dyDescent="0.2">
      <c r="A56" s="4" t="s">
        <v>181</v>
      </c>
      <c r="B56" s="5" t="s">
        <v>155</v>
      </c>
      <c r="C56" s="14" t="s">
        <v>146</v>
      </c>
      <c r="D56" s="58">
        <v>145300</v>
      </c>
      <c r="E56" s="57">
        <v>15000</v>
      </c>
      <c r="F56" s="57">
        <v>16000</v>
      </c>
      <c r="G56" s="57">
        <v>15000</v>
      </c>
      <c r="H56" s="57">
        <v>15000</v>
      </c>
      <c r="I56" s="57">
        <v>15000</v>
      </c>
    </row>
    <row r="57" spans="1:9" ht="126" x14ac:dyDescent="0.2">
      <c r="A57" s="4" t="s">
        <v>182</v>
      </c>
      <c r="B57" s="5" t="s">
        <v>156</v>
      </c>
      <c r="C57" s="14" t="s">
        <v>203</v>
      </c>
      <c r="D57" s="58">
        <v>0</v>
      </c>
      <c r="E57" s="57">
        <v>3915.56</v>
      </c>
      <c r="F57" s="57">
        <v>5000</v>
      </c>
      <c r="G57" s="57">
        <v>0</v>
      </c>
      <c r="H57" s="57">
        <v>0</v>
      </c>
      <c r="I57" s="57">
        <v>0</v>
      </c>
    </row>
    <row r="58" spans="1:9" ht="94.5" x14ac:dyDescent="0.2">
      <c r="A58" s="36" t="s">
        <v>183</v>
      </c>
      <c r="B58" s="37" t="s">
        <v>157</v>
      </c>
      <c r="C58" s="38" t="s">
        <v>177</v>
      </c>
      <c r="D58" s="58">
        <v>0</v>
      </c>
      <c r="E58" s="57">
        <v>229220.25</v>
      </c>
      <c r="F58" s="57">
        <v>243000</v>
      </c>
      <c r="G58" s="57">
        <v>0</v>
      </c>
      <c r="H58" s="57">
        <v>0</v>
      </c>
      <c r="I58" s="57">
        <v>0</v>
      </c>
    </row>
    <row r="59" spans="1:9" ht="89.25" customHeight="1" x14ac:dyDescent="0.2">
      <c r="A59" s="36" t="s">
        <v>184</v>
      </c>
      <c r="B59" s="37" t="s">
        <v>158</v>
      </c>
      <c r="C59" s="39" t="s">
        <v>204</v>
      </c>
      <c r="D59" s="58">
        <v>860000</v>
      </c>
      <c r="E59" s="58">
        <v>2090357.81</v>
      </c>
      <c r="F59" s="57">
        <v>2300000</v>
      </c>
      <c r="G59" s="57">
        <v>800000</v>
      </c>
      <c r="H59" s="57">
        <v>800000</v>
      </c>
      <c r="I59" s="57">
        <v>800000</v>
      </c>
    </row>
    <row r="60" spans="1:9" ht="21" customHeight="1" x14ac:dyDescent="0.2">
      <c r="A60" s="40" t="s">
        <v>54</v>
      </c>
      <c r="B60" s="41" t="s">
        <v>55</v>
      </c>
      <c r="C60" s="43"/>
      <c r="D60" s="43">
        <f>SUM(D61:D63)</f>
        <v>119530.88</v>
      </c>
      <c r="E60" s="43">
        <f t="shared" ref="E60:I60" si="14">SUM(E61:E63)</f>
        <v>173344.56</v>
      </c>
      <c r="F60" s="43">
        <f t="shared" si="14"/>
        <v>119530.88</v>
      </c>
      <c r="G60" s="43">
        <f t="shared" si="14"/>
        <v>0</v>
      </c>
      <c r="H60" s="43">
        <f t="shared" si="14"/>
        <v>0</v>
      </c>
      <c r="I60" s="43">
        <f t="shared" si="14"/>
        <v>0</v>
      </c>
    </row>
    <row r="61" spans="1:9" ht="218.25" customHeight="1" x14ac:dyDescent="0.2">
      <c r="A61" s="46" t="s">
        <v>185</v>
      </c>
      <c r="B61" s="42" t="s">
        <v>178</v>
      </c>
      <c r="C61" s="15" t="s">
        <v>201</v>
      </c>
      <c r="D61" s="43">
        <v>0</v>
      </c>
      <c r="E61" s="43">
        <v>49895.81</v>
      </c>
      <c r="F61" s="43">
        <v>0</v>
      </c>
      <c r="G61" s="43">
        <v>0</v>
      </c>
      <c r="H61" s="43">
        <v>0</v>
      </c>
      <c r="I61" s="43">
        <v>0</v>
      </c>
    </row>
    <row r="62" spans="1:9" ht="34.5" customHeight="1" x14ac:dyDescent="0.2">
      <c r="A62" s="46" t="s">
        <v>216</v>
      </c>
      <c r="B62" s="42" t="s">
        <v>215</v>
      </c>
      <c r="C62" s="74" t="s">
        <v>131</v>
      </c>
      <c r="D62" s="43">
        <v>0</v>
      </c>
      <c r="E62" s="43">
        <v>3917.87</v>
      </c>
      <c r="F62" s="43">
        <v>0</v>
      </c>
      <c r="G62" s="43">
        <v>0</v>
      </c>
      <c r="H62" s="43">
        <v>0</v>
      </c>
      <c r="I62" s="43">
        <v>0</v>
      </c>
    </row>
    <row r="63" spans="1:9" ht="21" customHeight="1" x14ac:dyDescent="0.2">
      <c r="A63" s="46" t="s">
        <v>186</v>
      </c>
      <c r="B63" s="42" t="s">
        <v>179</v>
      </c>
      <c r="C63" s="43"/>
      <c r="D63" s="43">
        <f>D64+D65</f>
        <v>119530.88</v>
      </c>
      <c r="E63" s="43">
        <f t="shared" ref="E63:I63" si="15">E64+E65</f>
        <v>119530.88</v>
      </c>
      <c r="F63" s="43">
        <f t="shared" si="15"/>
        <v>119530.88</v>
      </c>
      <c r="G63" s="43">
        <f t="shared" si="15"/>
        <v>0</v>
      </c>
      <c r="H63" s="43">
        <f t="shared" si="15"/>
        <v>0</v>
      </c>
      <c r="I63" s="43">
        <f t="shared" si="15"/>
        <v>0</v>
      </c>
    </row>
    <row r="64" spans="1:9" ht="58.5" customHeight="1" x14ac:dyDescent="0.2">
      <c r="A64" s="47" t="s">
        <v>207</v>
      </c>
      <c r="B64" s="44" t="s">
        <v>205</v>
      </c>
      <c r="C64" s="85" t="s">
        <v>131</v>
      </c>
      <c r="D64" s="49">
        <v>61400</v>
      </c>
      <c r="E64" s="49">
        <v>61400</v>
      </c>
      <c r="F64" s="50">
        <v>61400</v>
      </c>
      <c r="G64" s="50">
        <v>0</v>
      </c>
      <c r="H64" s="50">
        <v>0</v>
      </c>
      <c r="I64" s="50">
        <v>0</v>
      </c>
    </row>
    <row r="65" spans="1:9" ht="58.5" customHeight="1" x14ac:dyDescent="0.2">
      <c r="A65" s="48" t="s">
        <v>208</v>
      </c>
      <c r="B65" s="45" t="s">
        <v>206</v>
      </c>
      <c r="C65" s="86"/>
      <c r="D65" s="59">
        <v>58130.879999999997</v>
      </c>
      <c r="E65" s="59">
        <v>58130.879999999997</v>
      </c>
      <c r="F65" s="60">
        <v>58130.879999999997</v>
      </c>
      <c r="G65" s="61">
        <v>0</v>
      </c>
      <c r="H65" s="61">
        <v>0</v>
      </c>
      <c r="I65" s="61">
        <v>0</v>
      </c>
    </row>
    <row r="66" spans="1:9" x14ac:dyDescent="0.2">
      <c r="A66" s="20" t="s">
        <v>56</v>
      </c>
      <c r="B66" s="35" t="s">
        <v>57</v>
      </c>
      <c r="C66" s="16"/>
      <c r="D66" s="55">
        <f>D67+D101+D104+D105+D106</f>
        <v>1787241267.4299998</v>
      </c>
      <c r="E66" s="55">
        <f t="shared" ref="E66:I66" si="16">E67+E101+E104+E105+E106</f>
        <v>1397440402.98</v>
      </c>
      <c r="F66" s="55">
        <f t="shared" si="16"/>
        <v>1915511047.6399999</v>
      </c>
      <c r="G66" s="55">
        <f t="shared" si="16"/>
        <v>1683715097.9000001</v>
      </c>
      <c r="H66" s="55">
        <f t="shared" si="16"/>
        <v>1315366016.6000001</v>
      </c>
      <c r="I66" s="55">
        <f t="shared" si="16"/>
        <v>1374321556.7600002</v>
      </c>
    </row>
    <row r="67" spans="1:9" ht="35.450000000000003" customHeight="1" x14ac:dyDescent="0.2">
      <c r="A67" s="2" t="s">
        <v>58</v>
      </c>
      <c r="B67" s="3" t="s">
        <v>120</v>
      </c>
      <c r="C67" s="17"/>
      <c r="D67" s="55">
        <f t="shared" ref="D67:I67" si="17">D68+D73+D88+D95</f>
        <v>1785530295.29</v>
      </c>
      <c r="E67" s="55">
        <f t="shared" si="17"/>
        <v>1395498590.3199999</v>
      </c>
      <c r="F67" s="55">
        <f t="shared" si="17"/>
        <v>1913447486.9299998</v>
      </c>
      <c r="G67" s="55">
        <f t="shared" si="17"/>
        <v>1683715097.9000001</v>
      </c>
      <c r="H67" s="55">
        <f t="shared" si="17"/>
        <v>1315366016.6000001</v>
      </c>
      <c r="I67" s="55">
        <f t="shared" si="17"/>
        <v>1374321556.7600002</v>
      </c>
    </row>
    <row r="68" spans="1:9" x14ac:dyDescent="0.2">
      <c r="A68" s="2" t="s">
        <v>59</v>
      </c>
      <c r="B68" s="3" t="s">
        <v>121</v>
      </c>
      <c r="C68" s="2"/>
      <c r="D68" s="56">
        <f>SUM(D69:D72)</f>
        <v>243625606.37</v>
      </c>
      <c r="E68" s="56">
        <f t="shared" ref="E68:I68" si="18">SUM(E69:E72)</f>
        <v>203839356.37</v>
      </c>
      <c r="F68" s="56">
        <f t="shared" si="18"/>
        <v>243625606.37</v>
      </c>
      <c r="G68" s="56">
        <f t="shared" si="18"/>
        <v>409324900</v>
      </c>
      <c r="H68" s="56">
        <f t="shared" si="18"/>
        <v>223073200</v>
      </c>
      <c r="I68" s="56">
        <f t="shared" si="18"/>
        <v>341697800</v>
      </c>
    </row>
    <row r="69" spans="1:9" ht="47.25" x14ac:dyDescent="0.2">
      <c r="A69" s="4" t="s">
        <v>60</v>
      </c>
      <c r="B69" s="5" t="s">
        <v>122</v>
      </c>
      <c r="C69" s="14" t="s">
        <v>136</v>
      </c>
      <c r="D69" s="57">
        <v>211050600</v>
      </c>
      <c r="E69" s="57">
        <v>175875500</v>
      </c>
      <c r="F69" s="54">
        <v>211050600</v>
      </c>
      <c r="G69" s="54">
        <v>409324900</v>
      </c>
      <c r="H69" s="54">
        <v>223073200</v>
      </c>
      <c r="I69" s="54">
        <v>341697800</v>
      </c>
    </row>
    <row r="70" spans="1:9" ht="47.25" x14ac:dyDescent="0.2">
      <c r="A70" s="4" t="s">
        <v>61</v>
      </c>
      <c r="B70" s="5" t="s">
        <v>62</v>
      </c>
      <c r="C70" s="14" t="s">
        <v>136</v>
      </c>
      <c r="D70" s="57">
        <v>27666900</v>
      </c>
      <c r="E70" s="57">
        <v>23055750</v>
      </c>
      <c r="F70" s="54">
        <v>27666900</v>
      </c>
      <c r="G70" s="54">
        <v>0</v>
      </c>
      <c r="H70" s="54">
        <v>0</v>
      </c>
      <c r="I70" s="54">
        <v>0</v>
      </c>
    </row>
    <row r="71" spans="1:9" ht="47.25" hidden="1" x14ac:dyDescent="0.2">
      <c r="A71" s="4" t="s">
        <v>63</v>
      </c>
      <c r="B71" s="5" t="s">
        <v>64</v>
      </c>
      <c r="C71" s="14" t="s">
        <v>131</v>
      </c>
      <c r="D71" s="57">
        <v>0</v>
      </c>
      <c r="E71" s="57"/>
      <c r="F71" s="54">
        <v>0</v>
      </c>
      <c r="G71" s="54">
        <v>0</v>
      </c>
      <c r="H71" s="54">
        <v>0</v>
      </c>
      <c r="I71" s="54">
        <v>0</v>
      </c>
    </row>
    <row r="72" spans="1:9" ht="81" customHeight="1" x14ac:dyDescent="0.2">
      <c r="A72" s="4" t="s">
        <v>65</v>
      </c>
      <c r="B72" s="5" t="s">
        <v>66</v>
      </c>
      <c r="C72" s="14" t="s">
        <v>217</v>
      </c>
      <c r="D72" s="57">
        <v>4908106.37</v>
      </c>
      <c r="E72" s="57">
        <v>4908106.37</v>
      </c>
      <c r="F72" s="57">
        <v>4908106.37</v>
      </c>
      <c r="G72" s="54">
        <v>0</v>
      </c>
      <c r="H72" s="54">
        <v>0</v>
      </c>
      <c r="I72" s="54">
        <v>0</v>
      </c>
    </row>
    <row r="73" spans="1:9" ht="31.5" x14ac:dyDescent="0.2">
      <c r="A73" s="2" t="s">
        <v>67</v>
      </c>
      <c r="B73" s="3" t="s">
        <v>123</v>
      </c>
      <c r="C73" s="2"/>
      <c r="D73" s="53">
        <f>SUM(D74:D87)</f>
        <v>623639781.21000004</v>
      </c>
      <c r="E73" s="53">
        <f t="shared" ref="E73:F73" si="19">SUM(E74:E87)</f>
        <v>472204083.11000001</v>
      </c>
      <c r="F73" s="53">
        <f t="shared" si="19"/>
        <v>670681930.29999995</v>
      </c>
      <c r="G73" s="53">
        <f>SUM(G74:G87)</f>
        <v>477828064.72000003</v>
      </c>
      <c r="H73" s="53">
        <f>SUM(H74:H87)</f>
        <v>312997107.42000002</v>
      </c>
      <c r="I73" s="53">
        <f>SUM(I74:I87)</f>
        <v>253339947.58000001</v>
      </c>
    </row>
    <row r="74" spans="1:9" ht="47.25" x14ac:dyDescent="0.2">
      <c r="A74" s="4" t="s">
        <v>68</v>
      </c>
      <c r="B74" s="5" t="s">
        <v>69</v>
      </c>
      <c r="C74" s="14" t="s">
        <v>131</v>
      </c>
      <c r="D74" s="57">
        <v>209898169.96000001</v>
      </c>
      <c r="E74" s="57">
        <v>126197310.20999999</v>
      </c>
      <c r="F74" s="54">
        <v>209898169.96000001</v>
      </c>
      <c r="G74" s="54">
        <v>52082057.890000001</v>
      </c>
      <c r="H74" s="54">
        <v>8430863.1600000001</v>
      </c>
      <c r="I74" s="54">
        <v>0</v>
      </c>
    </row>
    <row r="75" spans="1:9" ht="126" x14ac:dyDescent="0.2">
      <c r="A75" s="4" t="s">
        <v>70</v>
      </c>
      <c r="B75" s="5" t="s">
        <v>187</v>
      </c>
      <c r="C75" s="14" t="s">
        <v>131</v>
      </c>
      <c r="D75" s="57">
        <v>25411213.379999999</v>
      </c>
      <c r="E75" s="57">
        <v>15212241.699999999</v>
      </c>
      <c r="F75" s="54">
        <v>25711567.120000001</v>
      </c>
      <c r="G75" s="54">
        <v>0</v>
      </c>
      <c r="H75" s="54">
        <v>0</v>
      </c>
      <c r="I75" s="54">
        <v>0</v>
      </c>
    </row>
    <row r="76" spans="1:9" ht="94.5" hidden="1" x14ac:dyDescent="0.2">
      <c r="A76" s="4" t="s">
        <v>71</v>
      </c>
      <c r="B76" s="5" t="s">
        <v>72</v>
      </c>
      <c r="C76" s="14" t="s">
        <v>131</v>
      </c>
      <c r="D76" s="57">
        <v>0</v>
      </c>
      <c r="E76" s="57">
        <v>0</v>
      </c>
      <c r="F76" s="54">
        <v>0</v>
      </c>
      <c r="G76" s="54"/>
      <c r="H76" s="54">
        <v>0</v>
      </c>
      <c r="I76" s="54">
        <v>0</v>
      </c>
    </row>
    <row r="77" spans="1:9" ht="31.5" hidden="1" x14ac:dyDescent="0.2">
      <c r="A77" s="4" t="s">
        <v>141</v>
      </c>
      <c r="B77" s="5" t="s">
        <v>147</v>
      </c>
      <c r="C77" s="14" t="s">
        <v>131</v>
      </c>
      <c r="D77" s="57">
        <v>0</v>
      </c>
      <c r="E77" s="57">
        <v>0</v>
      </c>
      <c r="F77" s="54">
        <v>0</v>
      </c>
      <c r="G77" s="54">
        <v>0</v>
      </c>
      <c r="H77" s="54">
        <v>0</v>
      </c>
      <c r="I77" s="54">
        <v>0</v>
      </c>
    </row>
    <row r="78" spans="1:9" ht="78.75" x14ac:dyDescent="0.2">
      <c r="A78" s="4" t="s">
        <v>73</v>
      </c>
      <c r="B78" s="5" t="s">
        <v>74</v>
      </c>
      <c r="C78" s="14" t="s">
        <v>130</v>
      </c>
      <c r="D78" s="57">
        <v>15730000</v>
      </c>
      <c r="E78" s="57">
        <v>11950000</v>
      </c>
      <c r="F78" s="54">
        <v>15730000</v>
      </c>
      <c r="G78" s="54">
        <v>0</v>
      </c>
      <c r="H78" s="54">
        <v>0</v>
      </c>
      <c r="I78" s="54">
        <v>0</v>
      </c>
    </row>
    <row r="79" spans="1:9" ht="31.5" x14ac:dyDescent="0.2">
      <c r="A79" s="4" t="s">
        <v>209</v>
      </c>
      <c r="B79" s="5" t="s">
        <v>210</v>
      </c>
      <c r="C79" s="14" t="s">
        <v>131</v>
      </c>
      <c r="D79" s="57">
        <v>15000000</v>
      </c>
      <c r="E79" s="57">
        <v>15000000</v>
      </c>
      <c r="F79" s="54">
        <v>15000000</v>
      </c>
      <c r="G79" s="54">
        <v>0</v>
      </c>
      <c r="H79" s="54">
        <v>0</v>
      </c>
      <c r="I79" s="54">
        <v>0</v>
      </c>
    </row>
    <row r="80" spans="1:9" ht="63" x14ac:dyDescent="0.2">
      <c r="A80" s="4" t="s">
        <v>75</v>
      </c>
      <c r="B80" s="5" t="s">
        <v>76</v>
      </c>
      <c r="C80" s="14" t="s">
        <v>135</v>
      </c>
      <c r="D80" s="57">
        <v>628658.03</v>
      </c>
      <c r="E80" s="57">
        <v>628658.03</v>
      </c>
      <c r="F80" s="57">
        <v>628658.03</v>
      </c>
      <c r="G80" s="54">
        <v>0</v>
      </c>
      <c r="H80" s="54">
        <v>0</v>
      </c>
      <c r="I80" s="54">
        <v>0</v>
      </c>
    </row>
    <row r="81" spans="1:9" ht="47.25" customHeight="1" x14ac:dyDescent="0.2">
      <c r="A81" s="32" t="s">
        <v>141</v>
      </c>
      <c r="B81" s="5" t="s">
        <v>147</v>
      </c>
      <c r="C81" s="14" t="s">
        <v>131</v>
      </c>
      <c r="D81" s="57">
        <v>670731.17000000004</v>
      </c>
      <c r="E81" s="57">
        <v>348662.02</v>
      </c>
      <c r="F81" s="54">
        <v>670731.17000000004</v>
      </c>
      <c r="G81" s="54">
        <v>710424</v>
      </c>
      <c r="H81" s="54">
        <v>592020</v>
      </c>
      <c r="I81" s="54">
        <v>0</v>
      </c>
    </row>
    <row r="82" spans="1:9" ht="31.5" hidden="1" x14ac:dyDescent="0.2">
      <c r="A82" s="4" t="s">
        <v>160</v>
      </c>
      <c r="B82" s="5" t="s">
        <v>159</v>
      </c>
      <c r="C82" s="14" t="s">
        <v>131</v>
      </c>
      <c r="D82" s="57">
        <v>0</v>
      </c>
      <c r="E82" s="57">
        <v>0</v>
      </c>
      <c r="F82" s="57">
        <v>0</v>
      </c>
      <c r="G82" s="54">
        <v>0</v>
      </c>
      <c r="H82" s="54">
        <v>0</v>
      </c>
      <c r="I82" s="54">
        <v>0</v>
      </c>
    </row>
    <row r="83" spans="1:9" ht="51.6" hidden="1" customHeight="1" x14ac:dyDescent="0.2">
      <c r="A83" s="4" t="s">
        <v>79</v>
      </c>
      <c r="B83" s="5" t="s">
        <v>124</v>
      </c>
      <c r="C83" s="14" t="s">
        <v>130</v>
      </c>
      <c r="D83" s="57">
        <v>0</v>
      </c>
      <c r="E83" s="57">
        <v>0</v>
      </c>
      <c r="F83" s="54">
        <v>0</v>
      </c>
      <c r="G83" s="54">
        <v>0</v>
      </c>
      <c r="H83" s="54">
        <v>0</v>
      </c>
      <c r="I83" s="54">
        <v>0</v>
      </c>
    </row>
    <row r="84" spans="1:9" ht="51.6" customHeight="1" x14ac:dyDescent="0.2">
      <c r="A84" s="32" t="s">
        <v>77</v>
      </c>
      <c r="B84" s="5" t="s">
        <v>78</v>
      </c>
      <c r="C84" s="14" t="s">
        <v>131</v>
      </c>
      <c r="D84" s="57">
        <v>386777.4</v>
      </c>
      <c r="E84" s="57">
        <v>386777.4</v>
      </c>
      <c r="F84" s="57">
        <v>386777.4</v>
      </c>
      <c r="G84" s="54">
        <v>0</v>
      </c>
      <c r="H84" s="54">
        <v>0</v>
      </c>
      <c r="I84" s="54">
        <v>0</v>
      </c>
    </row>
    <row r="85" spans="1:9" ht="51.6" customHeight="1" x14ac:dyDescent="0.2">
      <c r="A85" s="32" t="s">
        <v>161</v>
      </c>
      <c r="B85" s="5" t="s">
        <v>162</v>
      </c>
      <c r="C85" s="14" t="s">
        <v>130</v>
      </c>
      <c r="D85" s="57">
        <v>33789444.450000003</v>
      </c>
      <c r="E85" s="57">
        <v>32769080.34</v>
      </c>
      <c r="F85" s="54">
        <v>33789444.450000003</v>
      </c>
      <c r="G85" s="54">
        <v>0</v>
      </c>
      <c r="H85" s="54">
        <v>0</v>
      </c>
      <c r="I85" s="54">
        <v>0</v>
      </c>
    </row>
    <row r="86" spans="1:9" ht="78.75" x14ac:dyDescent="0.2">
      <c r="A86" s="4" t="s">
        <v>80</v>
      </c>
      <c r="B86" s="5" t="s">
        <v>81</v>
      </c>
      <c r="C86" s="14" t="s">
        <v>131</v>
      </c>
      <c r="D86" s="57">
        <v>68138000</v>
      </c>
      <c r="E86" s="57">
        <v>64294833.450000003</v>
      </c>
      <c r="F86" s="54">
        <v>68138000</v>
      </c>
      <c r="G86" s="54">
        <v>170455892.11000001</v>
      </c>
      <c r="H86" s="54">
        <v>50823552.630000003</v>
      </c>
      <c r="I86" s="54">
        <v>0</v>
      </c>
    </row>
    <row r="87" spans="1:9" ht="249" customHeight="1" x14ac:dyDescent="0.2">
      <c r="A87" s="4" t="s">
        <v>82</v>
      </c>
      <c r="B87" s="5" t="s">
        <v>83</v>
      </c>
      <c r="C87" s="14" t="s">
        <v>169</v>
      </c>
      <c r="D87" s="57">
        <v>253986786.81999999</v>
      </c>
      <c r="E87" s="57">
        <v>205416519.96000001</v>
      </c>
      <c r="F87" s="54">
        <v>300728582.17000002</v>
      </c>
      <c r="G87" s="54">
        <v>254579690.72</v>
      </c>
      <c r="H87" s="54">
        <v>253150671.63</v>
      </c>
      <c r="I87" s="54">
        <v>253339947.58000001</v>
      </c>
    </row>
    <row r="88" spans="1:9" s="6" customFormat="1" ht="31.5" x14ac:dyDescent="0.2">
      <c r="A88" s="2" t="s">
        <v>84</v>
      </c>
      <c r="B88" s="3" t="s">
        <v>85</v>
      </c>
      <c r="C88" s="1"/>
      <c r="D88" s="52">
        <f t="shared" ref="D88:I88" si="20">SUM(D89:D94)</f>
        <v>806232085</v>
      </c>
      <c r="E88" s="52">
        <f t="shared" si="20"/>
        <v>629389096.26999998</v>
      </c>
      <c r="F88" s="52">
        <f t="shared" si="20"/>
        <v>887107127.54999995</v>
      </c>
      <c r="G88" s="52">
        <f t="shared" si="20"/>
        <v>779933379.18000007</v>
      </c>
      <c r="H88" s="52">
        <f t="shared" si="20"/>
        <v>779295709.18000007</v>
      </c>
      <c r="I88" s="52">
        <f t="shared" si="20"/>
        <v>779283809.18000007</v>
      </c>
    </row>
    <row r="89" spans="1:9" ht="78.75" x14ac:dyDescent="0.2">
      <c r="A89" s="4" t="s">
        <v>86</v>
      </c>
      <c r="B89" s="5" t="s">
        <v>125</v>
      </c>
      <c r="C89" s="14" t="s">
        <v>168</v>
      </c>
      <c r="D89" s="57">
        <v>51780473</v>
      </c>
      <c r="E89" s="57">
        <v>42919946.789999999</v>
      </c>
      <c r="F89" s="54">
        <v>57471415.549999997</v>
      </c>
      <c r="G89" s="54">
        <v>61547699.18</v>
      </c>
      <c r="H89" s="54">
        <v>60547116.18</v>
      </c>
      <c r="I89" s="54">
        <v>60535216.18</v>
      </c>
    </row>
    <row r="90" spans="1:9" ht="94.5" x14ac:dyDescent="0.2">
      <c r="A90" s="4" t="s">
        <v>87</v>
      </c>
      <c r="B90" s="5" t="s">
        <v>88</v>
      </c>
      <c r="C90" s="14" t="s">
        <v>130</v>
      </c>
      <c r="D90" s="57">
        <v>6600000</v>
      </c>
      <c r="E90" s="57">
        <v>3745137.48</v>
      </c>
      <c r="F90" s="54">
        <v>6600000</v>
      </c>
      <c r="G90" s="54">
        <v>10040600</v>
      </c>
      <c r="H90" s="54">
        <v>10040600</v>
      </c>
      <c r="I90" s="54">
        <v>10040600</v>
      </c>
    </row>
    <row r="91" spans="1:9" ht="78.75" x14ac:dyDescent="0.2">
      <c r="A91" s="4" t="s">
        <v>211</v>
      </c>
      <c r="B91" s="5" t="s">
        <v>212</v>
      </c>
      <c r="C91" s="14" t="s">
        <v>131</v>
      </c>
      <c r="D91" s="57">
        <v>6704012</v>
      </c>
      <c r="E91" s="57">
        <v>6704012</v>
      </c>
      <c r="F91" s="54">
        <v>6704012</v>
      </c>
      <c r="G91" s="54">
        <v>0</v>
      </c>
      <c r="H91" s="54">
        <v>0</v>
      </c>
      <c r="I91" s="54">
        <v>0</v>
      </c>
    </row>
    <row r="92" spans="1:9" ht="63" x14ac:dyDescent="0.2">
      <c r="A92" s="4" t="s">
        <v>89</v>
      </c>
      <c r="B92" s="5" t="s">
        <v>126</v>
      </c>
      <c r="C92" s="14" t="s">
        <v>131</v>
      </c>
      <c r="D92" s="57">
        <v>23900</v>
      </c>
      <c r="E92" s="57">
        <v>20000</v>
      </c>
      <c r="F92" s="54">
        <v>23900</v>
      </c>
      <c r="G92" s="54">
        <v>20680</v>
      </c>
      <c r="H92" s="54">
        <v>383593</v>
      </c>
      <c r="I92" s="54">
        <v>383593</v>
      </c>
    </row>
    <row r="93" spans="1:9" ht="78.75" hidden="1" x14ac:dyDescent="0.2">
      <c r="A93" s="4" t="s">
        <v>134</v>
      </c>
      <c r="B93" s="5" t="s">
        <v>133</v>
      </c>
      <c r="C93" s="14" t="s">
        <v>131</v>
      </c>
      <c r="D93" s="57">
        <v>0</v>
      </c>
      <c r="E93" s="57">
        <v>0</v>
      </c>
      <c r="F93" s="54">
        <v>0</v>
      </c>
      <c r="G93" s="54">
        <v>0</v>
      </c>
      <c r="H93" s="54">
        <v>0</v>
      </c>
      <c r="I93" s="54">
        <v>0</v>
      </c>
    </row>
    <row r="94" spans="1:9" ht="47.25" x14ac:dyDescent="0.2">
      <c r="A94" s="4" t="s">
        <v>90</v>
      </c>
      <c r="B94" s="5" t="s">
        <v>91</v>
      </c>
      <c r="C94" s="14" t="s">
        <v>130</v>
      </c>
      <c r="D94" s="57">
        <v>741123700</v>
      </c>
      <c r="E94" s="57">
        <v>576000000</v>
      </c>
      <c r="F94" s="54">
        <v>816307800</v>
      </c>
      <c r="G94" s="54">
        <v>708324400</v>
      </c>
      <c r="H94" s="54">
        <v>708324400</v>
      </c>
      <c r="I94" s="54">
        <v>708324400</v>
      </c>
    </row>
    <row r="95" spans="1:9" x14ac:dyDescent="0.2">
      <c r="A95" s="2" t="s">
        <v>92</v>
      </c>
      <c r="B95" s="3" t="s">
        <v>93</v>
      </c>
      <c r="C95" s="2"/>
      <c r="D95" s="53">
        <f t="shared" ref="D95:I95" si="21">SUM(D96:D100)</f>
        <v>112032822.71000001</v>
      </c>
      <c r="E95" s="53">
        <f t="shared" si="21"/>
        <v>90066054.569999993</v>
      </c>
      <c r="F95" s="53">
        <f t="shared" si="21"/>
        <v>112032822.71000001</v>
      </c>
      <c r="G95" s="53">
        <f t="shared" si="21"/>
        <v>16628754</v>
      </c>
      <c r="H95" s="53">
        <f t="shared" si="21"/>
        <v>0</v>
      </c>
      <c r="I95" s="53">
        <f t="shared" si="21"/>
        <v>0</v>
      </c>
    </row>
    <row r="96" spans="1:9" ht="99.2" customHeight="1" x14ac:dyDescent="0.2">
      <c r="A96" s="4" t="s">
        <v>94</v>
      </c>
      <c r="B96" s="5" t="s">
        <v>95</v>
      </c>
      <c r="C96" s="14" t="s">
        <v>163</v>
      </c>
      <c r="D96" s="57">
        <v>16927254</v>
      </c>
      <c r="E96" s="57">
        <v>14014799</v>
      </c>
      <c r="F96" s="54">
        <v>16927254</v>
      </c>
      <c r="G96" s="54">
        <v>16628754</v>
      </c>
      <c r="H96" s="54">
        <v>0</v>
      </c>
      <c r="I96" s="54">
        <v>0</v>
      </c>
    </row>
    <row r="97" spans="1:9" ht="184.5" customHeight="1" x14ac:dyDescent="0.2">
      <c r="A97" s="4" t="s">
        <v>213</v>
      </c>
      <c r="B97" s="5" t="s">
        <v>214</v>
      </c>
      <c r="C97" s="14" t="s">
        <v>130</v>
      </c>
      <c r="D97" s="57">
        <v>753100</v>
      </c>
      <c r="E97" s="57">
        <v>400000</v>
      </c>
      <c r="F97" s="54">
        <v>753100</v>
      </c>
      <c r="G97" s="54">
        <v>0</v>
      </c>
      <c r="H97" s="54">
        <v>0</v>
      </c>
      <c r="I97" s="54">
        <v>0</v>
      </c>
    </row>
    <row r="98" spans="1:9" ht="117.2" customHeight="1" x14ac:dyDescent="0.2">
      <c r="A98" s="4" t="s">
        <v>189</v>
      </c>
      <c r="B98" s="5" t="s">
        <v>188</v>
      </c>
      <c r="C98" s="14" t="s">
        <v>130</v>
      </c>
      <c r="D98" s="57">
        <v>6617329</v>
      </c>
      <c r="E98" s="57">
        <v>5600000</v>
      </c>
      <c r="F98" s="54">
        <v>6617329</v>
      </c>
      <c r="G98" s="54">
        <v>0</v>
      </c>
      <c r="H98" s="54">
        <v>0</v>
      </c>
      <c r="I98" s="54">
        <v>0</v>
      </c>
    </row>
    <row r="99" spans="1:9" ht="78.75" x14ac:dyDescent="0.2">
      <c r="A99" s="4" t="s">
        <v>96</v>
      </c>
      <c r="B99" s="5" t="s">
        <v>97</v>
      </c>
      <c r="C99" s="14" t="s">
        <v>130</v>
      </c>
      <c r="D99" s="57">
        <v>61160700</v>
      </c>
      <c r="E99" s="57">
        <v>46000000</v>
      </c>
      <c r="F99" s="54">
        <v>61160700</v>
      </c>
      <c r="G99" s="54">
        <v>0</v>
      </c>
      <c r="H99" s="54">
        <v>0</v>
      </c>
      <c r="I99" s="54">
        <v>0</v>
      </c>
    </row>
    <row r="100" spans="1:9" ht="141.75" x14ac:dyDescent="0.2">
      <c r="A100" s="4" t="s">
        <v>98</v>
      </c>
      <c r="B100" s="5" t="s">
        <v>99</v>
      </c>
      <c r="C100" s="14" t="s">
        <v>170</v>
      </c>
      <c r="D100" s="57">
        <v>26574439.710000001</v>
      </c>
      <c r="E100" s="57">
        <v>24051255.57</v>
      </c>
      <c r="F100" s="54">
        <v>26574439.710000001</v>
      </c>
      <c r="G100" s="54">
        <v>0</v>
      </c>
      <c r="H100" s="54">
        <v>0</v>
      </c>
      <c r="I100" s="54">
        <v>0</v>
      </c>
    </row>
    <row r="101" spans="1:9" ht="27.2" customHeight="1" x14ac:dyDescent="0.2">
      <c r="A101" s="2" t="s">
        <v>100</v>
      </c>
      <c r="B101" s="3" t="s">
        <v>101</v>
      </c>
      <c r="C101" s="2"/>
      <c r="D101" s="53">
        <f>SUM(D102:D103)</f>
        <v>6052000</v>
      </c>
      <c r="E101" s="53">
        <f>SUM(E102:E103)</f>
        <v>6052000</v>
      </c>
      <c r="F101" s="53">
        <f>SUM(F102:F103)</f>
        <v>6052000</v>
      </c>
      <c r="G101" s="53">
        <v>0</v>
      </c>
      <c r="H101" s="53">
        <v>0</v>
      </c>
      <c r="I101" s="53">
        <v>0</v>
      </c>
    </row>
    <row r="102" spans="1:9" ht="94.5" x14ac:dyDescent="0.2">
      <c r="A102" s="4" t="s">
        <v>103</v>
      </c>
      <c r="B102" s="5" t="s">
        <v>104</v>
      </c>
      <c r="C102" s="14" t="s">
        <v>131</v>
      </c>
      <c r="D102" s="57">
        <v>52000</v>
      </c>
      <c r="E102" s="57">
        <v>52000</v>
      </c>
      <c r="F102" s="57">
        <v>52000</v>
      </c>
      <c r="G102" s="54">
        <v>0</v>
      </c>
      <c r="H102" s="54">
        <v>0</v>
      </c>
      <c r="I102" s="54">
        <v>0</v>
      </c>
    </row>
    <row r="103" spans="1:9" ht="31.5" x14ac:dyDescent="0.2">
      <c r="A103" s="4" t="s">
        <v>105</v>
      </c>
      <c r="B103" s="5" t="s">
        <v>102</v>
      </c>
      <c r="C103" s="14" t="s">
        <v>131</v>
      </c>
      <c r="D103" s="57">
        <v>6000000</v>
      </c>
      <c r="E103" s="57">
        <v>6000000</v>
      </c>
      <c r="F103" s="57">
        <v>6000000</v>
      </c>
      <c r="G103" s="54">
        <v>0</v>
      </c>
      <c r="H103" s="54">
        <v>0</v>
      </c>
      <c r="I103" s="54">
        <v>0</v>
      </c>
    </row>
    <row r="104" spans="1:9" s="6" customFormat="1" ht="141.75" customHeight="1" x14ac:dyDescent="0.2">
      <c r="A104" s="2" t="s">
        <v>191</v>
      </c>
      <c r="B104" s="51" t="s">
        <v>190</v>
      </c>
      <c r="C104" s="1" t="s">
        <v>136</v>
      </c>
      <c r="D104" s="52">
        <v>0</v>
      </c>
      <c r="E104" s="31">
        <v>-121748.05</v>
      </c>
      <c r="F104" s="52">
        <v>0</v>
      </c>
      <c r="G104" s="53">
        <v>0</v>
      </c>
      <c r="H104" s="53">
        <v>0</v>
      </c>
      <c r="I104" s="53">
        <v>0</v>
      </c>
    </row>
    <row r="105" spans="1:9" s="6" customFormat="1" ht="111.6" customHeight="1" x14ac:dyDescent="0.2">
      <c r="A105" s="2" t="s">
        <v>148</v>
      </c>
      <c r="B105" s="51" t="s">
        <v>151</v>
      </c>
      <c r="C105" s="1" t="s">
        <v>149</v>
      </c>
      <c r="D105" s="52">
        <v>3187681.08</v>
      </c>
      <c r="E105" s="52">
        <v>3571769.65</v>
      </c>
      <c r="F105" s="52">
        <v>3571769.65</v>
      </c>
      <c r="G105" s="53">
        <v>0</v>
      </c>
      <c r="H105" s="53">
        <v>0</v>
      </c>
      <c r="I105" s="53">
        <v>0</v>
      </c>
    </row>
    <row r="106" spans="1:9" s="6" customFormat="1" ht="63" x14ac:dyDescent="0.2">
      <c r="A106" s="2" t="s">
        <v>150</v>
      </c>
      <c r="B106" s="51" t="s">
        <v>152</v>
      </c>
      <c r="C106" s="1" t="s">
        <v>131</v>
      </c>
      <c r="D106" s="31">
        <v>-7528708.9400000004</v>
      </c>
      <c r="E106" s="31">
        <v>-7560208.9400000004</v>
      </c>
      <c r="F106" s="31">
        <v>-7560208.9400000004</v>
      </c>
      <c r="G106" s="53">
        <v>0</v>
      </c>
      <c r="H106" s="53">
        <v>0</v>
      </c>
      <c r="I106" s="53">
        <v>0</v>
      </c>
    </row>
  </sheetData>
  <autoFilter ref="A1:I106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3">
    <mergeCell ref="C64:C65"/>
    <mergeCell ref="A10:B10"/>
    <mergeCell ref="B1:I1"/>
    <mergeCell ref="F11:F12"/>
    <mergeCell ref="G11:I11"/>
    <mergeCell ref="A7:B7"/>
    <mergeCell ref="A2:I2"/>
    <mergeCell ref="A5:B5"/>
    <mergeCell ref="A11:B12"/>
    <mergeCell ref="C11:C12"/>
    <mergeCell ref="D11:D12"/>
    <mergeCell ref="E11:E12"/>
    <mergeCell ref="A3:I3"/>
  </mergeCells>
  <pageMargins left="0" right="0" top="0" bottom="0" header="0" footer="0"/>
  <pageSetup paperSize="9" scale="46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2024-11-07T11:28:09Z</dcterms:modified>
</cp:coreProperties>
</file>