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2" yWindow="104" windowWidth="14803" windowHeight="8018"/>
  </bookViews>
  <sheets>
    <sheet name="Table1" sheetId="1" r:id="rId1"/>
  </sheets>
  <definedNames>
    <definedName name="_xlnm.Print_Titles" localSheetId="0">Table1!$5:$5</definedName>
  </definedNames>
  <calcPr calcId="144525"/>
</workbook>
</file>

<file path=xl/calcChain.xml><?xml version="1.0" encoding="utf-8"?>
<calcChain xmlns="http://schemas.openxmlformats.org/spreadsheetml/2006/main">
  <c r="F51" i="1" l="1"/>
  <c r="F49" i="1"/>
  <c r="F44" i="1"/>
  <c r="F40" i="1"/>
  <c r="F37" i="1"/>
  <c r="F31" i="1"/>
  <c r="F29" i="1"/>
  <c r="F24" i="1"/>
  <c r="F18" i="1"/>
  <c r="F14" i="1"/>
  <c r="F8" i="1"/>
  <c r="F6" i="1" l="1"/>
  <c r="H46" i="1"/>
  <c r="I46" i="1"/>
  <c r="H16" i="1"/>
  <c r="I16" i="1"/>
  <c r="G49" i="1" l="1"/>
  <c r="H9" i="1"/>
  <c r="I9" i="1"/>
  <c r="H10" i="1"/>
  <c r="I10" i="1"/>
  <c r="H11" i="1"/>
  <c r="I11" i="1"/>
  <c r="H12" i="1"/>
  <c r="I12" i="1"/>
  <c r="H13" i="1"/>
  <c r="I13" i="1"/>
  <c r="H15" i="1"/>
  <c r="I15" i="1"/>
  <c r="H17" i="1"/>
  <c r="I17" i="1"/>
  <c r="H19" i="1"/>
  <c r="I19" i="1"/>
  <c r="H20" i="1"/>
  <c r="I20" i="1"/>
  <c r="H21" i="1"/>
  <c r="I21" i="1"/>
  <c r="H22" i="1"/>
  <c r="I22" i="1"/>
  <c r="H23" i="1"/>
  <c r="I23" i="1"/>
  <c r="H25" i="1"/>
  <c r="I25" i="1"/>
  <c r="H26" i="1"/>
  <c r="I26" i="1"/>
  <c r="H27" i="1"/>
  <c r="I27" i="1"/>
  <c r="H28" i="1"/>
  <c r="I28" i="1"/>
  <c r="H30" i="1"/>
  <c r="H29" i="1" s="1"/>
  <c r="I30" i="1"/>
  <c r="I29" i="1" s="1"/>
  <c r="H32" i="1"/>
  <c r="I32" i="1"/>
  <c r="H33" i="1"/>
  <c r="I33" i="1"/>
  <c r="H34" i="1"/>
  <c r="I34" i="1"/>
  <c r="H35" i="1"/>
  <c r="I35" i="1"/>
  <c r="H36" i="1"/>
  <c r="I36" i="1"/>
  <c r="H38" i="1"/>
  <c r="I38" i="1"/>
  <c r="H39" i="1"/>
  <c r="I39" i="1"/>
  <c r="H41" i="1"/>
  <c r="I41" i="1"/>
  <c r="H42" i="1"/>
  <c r="I42" i="1"/>
  <c r="H43" i="1"/>
  <c r="I43" i="1"/>
  <c r="H45" i="1"/>
  <c r="I45" i="1"/>
  <c r="H47" i="1"/>
  <c r="I47" i="1"/>
  <c r="H48" i="1"/>
  <c r="I48" i="1"/>
  <c r="H50" i="1"/>
  <c r="H49" i="1" s="1"/>
  <c r="I50" i="1"/>
  <c r="I49" i="1" s="1"/>
  <c r="H52" i="1"/>
  <c r="I52" i="1"/>
  <c r="H53" i="1"/>
  <c r="H51" i="1" s="1"/>
  <c r="I53" i="1"/>
  <c r="I8" i="1" l="1"/>
  <c r="H8" i="1"/>
  <c r="I14" i="1"/>
  <c r="H14" i="1"/>
  <c r="I51" i="1"/>
  <c r="I44" i="1"/>
  <c r="H44" i="1"/>
  <c r="I40" i="1"/>
  <c r="H40" i="1"/>
  <c r="I37" i="1"/>
  <c r="H37" i="1"/>
  <c r="I31" i="1"/>
  <c r="H31" i="1"/>
  <c r="I24" i="1"/>
  <c r="H24" i="1"/>
  <c r="I18" i="1"/>
  <c r="H18" i="1"/>
  <c r="G51" i="1"/>
  <c r="G44" i="1"/>
  <c r="G40" i="1"/>
  <c r="G37" i="1"/>
  <c r="G31" i="1"/>
  <c r="G29" i="1"/>
  <c r="G24" i="1"/>
  <c r="G18" i="1"/>
  <c r="G14" i="1"/>
  <c r="G8" i="1"/>
  <c r="D18" i="1"/>
  <c r="D24" i="1"/>
  <c r="D51" i="1"/>
  <c r="D49" i="1"/>
  <c r="D40" i="1"/>
  <c r="D37" i="1"/>
  <c r="D31" i="1"/>
  <c r="D29" i="1"/>
  <c r="D8" i="1"/>
  <c r="E18" i="1"/>
  <c r="E24" i="1"/>
  <c r="E51" i="1"/>
  <c r="E49" i="1"/>
  <c r="E44" i="1"/>
  <c r="E40" i="1"/>
  <c r="E37" i="1"/>
  <c r="E31" i="1"/>
  <c r="E29" i="1"/>
  <c r="E14" i="1"/>
  <c r="E8" i="1"/>
  <c r="I6" i="1" l="1"/>
  <c r="G6" i="1"/>
  <c r="H6" i="1"/>
  <c r="E6" i="1"/>
  <c r="D44" i="1" l="1"/>
  <c r="D14" i="1"/>
  <c r="D6" i="1" l="1"/>
</calcChain>
</file>

<file path=xl/sharedStrings.xml><?xml version="1.0" encoding="utf-8"?>
<sst xmlns="http://schemas.openxmlformats.org/spreadsheetml/2006/main" count="156" uniqueCount="78">
  <si>
    <t/>
  </si>
  <si>
    <t>рублей</t>
  </si>
  <si>
    <t>Наименование</t>
  </si>
  <si>
    <t>РЗ</t>
  </si>
  <si>
    <t>ПР</t>
  </si>
  <si>
    <t>1</t>
  </si>
  <si>
    <t>2</t>
  </si>
  <si>
    <t>3</t>
  </si>
  <si>
    <t>ВСЕГО</t>
  </si>
  <si>
    <t>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</si>
  <si>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</si>
  <si>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</si>
  <si>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</si>
  <si>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</si>
  <si>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</si>
  <si>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</si>
  <si>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</si>
  <si>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</si>
  <si>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</si>
  <si>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</si>
  <si>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</si>
  <si>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03</t>
  </si>
  <si>
    <t>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</si>
  <si>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</si>
  <si>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</si>
  <si>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</si>
  <si>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</si>
  <si>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</si>
  <si>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</si>
  <si>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</si>
  <si>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</si>
  <si>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</si>
  <si>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</si>
  <si>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</si>
  <si>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</si>
  <si>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</si>
  <si>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</si>
  <si>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</si>
  <si>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</si>
  <si>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</si>
  <si>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</si>
  <si>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</si>
  <si>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</si>
  <si>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</si>
  <si>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</si>
  <si>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</si>
  <si>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</si>
  <si>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</si>
  <si>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</si>
  <si>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10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</si>
  <si>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</si>
  <si>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</si>
  <si>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</si>
  <si>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</si>
  <si>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11</t>
  </si>
  <si>
    <t>Физическая культура</t>
  </si>
  <si>
    <t>Спорт высших достижений</t>
  </si>
  <si>
    <t>Другие вопросы в области физической культуры и спорта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</si>
  <si>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</si>
  <si>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</si>
  <si>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</si>
  <si>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</si>
  <si>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</si>
  <si>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Сельское хозяйство и рыболовство</t>
  </si>
  <si>
    <t>Водное хозяйство</t>
  </si>
  <si>
    <t>Условно утвержденные расходы</t>
  </si>
  <si>
    <t>ОХРАНА ОКРУЖАЮЩЕЙ СРЕДЫ</t>
  </si>
  <si>
    <t>Другие вопросы в области охраны окружающей среды</t>
  </si>
  <si>
    <t>Обеспечение проведения выборов и референдумов</t>
  </si>
  <si>
    <t>Исполнение за 2023 год</t>
  </si>
  <si>
    <t xml:space="preserve">Уточненный план на 2024 год (на 01.11.2024г.) </t>
  </si>
  <si>
    <t>Ожидаемое исполнение за 2024 год</t>
  </si>
  <si>
    <t>2025 год</t>
  </si>
  <si>
    <t>отклонение плана 2025г. от  ожидаемого исполнения 2024г.</t>
  </si>
  <si>
    <t>отклонение плана 2025г. от  исполнения за 2023г.</t>
  </si>
  <si>
    <t>Массовый спорт</t>
  </si>
  <si>
    <t>Защита населения и территории от чрезвычайных ситуаций природного и техногенного характера, пожарная безопасность</t>
  </si>
  <si>
    <t>Сведения о расходах бюджета  МО МР "Усть-Куломский" РК по разделам и подразделам классификации расходов на 2025 год в сравнении с ожидаемым исполнением за 2024 год и исполнением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</si>
</sst>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rgb="FF000000"/>
      <name val="Times New Roman"/>
    </font>
    <font>
      <b/>
      <sz val="14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b/>
      <sz val="13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>
      <alignment vertical="top" wrapText="1"/>
    </xf>
  </cellStyleXfs>
  <cellXfs count="43">
    <xf numFmtId="0" fontId="0" fillId="0" borderId="0" xfId="0" applyFont="1" applyFill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right" vertical="top" wrapText="1"/>
    </xf>
    <xf numFmtId="4" fontId="7" fillId="3" borderId="1" xfId="0" applyNumberFormat="1" applyFont="1" applyFill="1" applyBorder="1" applyAlignment="1">
      <alignment horizontal="right" vertical="top" wrapText="1"/>
    </xf>
    <xf numFmtId="4" fontId="2" fillId="3" borderId="1" xfId="0" applyNumberFormat="1" applyFont="1" applyFill="1" applyBorder="1" applyAlignment="1">
      <alignment horizontal="right" vertical="top" wrapText="1"/>
    </xf>
    <xf numFmtId="4" fontId="8" fillId="3" borderId="1" xfId="0" applyNumberFormat="1" applyFont="1" applyFill="1" applyBorder="1" applyAlignment="1">
      <alignment horizontal="right" vertical="top" wrapText="1"/>
    </xf>
    <xf numFmtId="4" fontId="7" fillId="2" borderId="1" xfId="0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4" fontId="8" fillId="2" borderId="1" xfId="0" applyNumberFormat="1" applyFont="1" applyFill="1" applyBorder="1" applyAlignment="1">
      <alignment horizontal="right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0" fontId="8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right" vertical="top" wrapText="1"/>
    </xf>
    <xf numFmtId="4" fontId="2" fillId="3" borderId="3" xfId="0" applyNumberFormat="1" applyFont="1" applyFill="1" applyBorder="1" applyAlignment="1">
      <alignment horizontal="right" vertical="top"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top" wrapText="1"/>
    </xf>
    <xf numFmtId="49" fontId="8" fillId="2" borderId="1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 vertical="top" wrapText="1"/>
    </xf>
    <xf numFmtId="4" fontId="7" fillId="2" borderId="7" xfId="0" applyNumberFormat="1" applyFont="1" applyFill="1" applyBorder="1" applyAlignment="1">
      <alignment horizontal="right" vertical="top" wrapText="1"/>
    </xf>
    <xf numFmtId="4" fontId="8" fillId="2" borderId="6" xfId="0" applyNumberFormat="1" applyFont="1" applyFill="1" applyBorder="1" applyAlignment="1">
      <alignment horizontal="right" vertical="top" wrapText="1"/>
    </xf>
    <xf numFmtId="4" fontId="7" fillId="2" borderId="6" xfId="0" applyNumberFormat="1" applyFont="1" applyFill="1" applyBorder="1" applyAlignment="1">
      <alignment horizontal="right" vertical="top" wrapText="1"/>
    </xf>
    <xf numFmtId="4" fontId="8" fillId="3" borderId="3" xfId="0" applyNumberFormat="1" applyFont="1" applyFill="1" applyBorder="1" applyAlignment="1">
      <alignment horizontal="right" vertical="top" wrapText="1"/>
    </xf>
    <xf numFmtId="0" fontId="4" fillId="2" borderId="7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right" vertical="top" wrapText="1"/>
    </xf>
    <xf numFmtId="4" fontId="8" fillId="0" borderId="6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vertical="center" wrapText="1"/>
    </xf>
    <xf numFmtId="0" fontId="9" fillId="2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3"/>
  <sheetViews>
    <sheetView tabSelected="1" workbookViewId="0">
      <selection activeCell="A2" sqref="A2:I2"/>
    </sheetView>
  </sheetViews>
  <sheetFormatPr defaultRowHeight="12.7" x14ac:dyDescent="0.25"/>
  <cols>
    <col min="1" max="1" width="60.77734375" customWidth="1"/>
    <col min="2" max="3" width="7.6640625" customWidth="1"/>
    <col min="4" max="9" width="18.109375" customWidth="1"/>
  </cols>
  <sheetData>
    <row r="2" spans="1:9" ht="42.05" customHeight="1" x14ac:dyDescent="0.25">
      <c r="A2" s="42" t="s">
        <v>77</v>
      </c>
      <c r="B2" s="42"/>
      <c r="C2" s="42"/>
      <c r="D2" s="42"/>
      <c r="E2" s="42"/>
      <c r="F2" s="42"/>
      <c r="G2" s="42"/>
      <c r="H2" s="42"/>
      <c r="I2" s="42"/>
    </row>
    <row r="3" spans="1:9" ht="15.55" x14ac:dyDescent="0.3">
      <c r="I3" s="6" t="s">
        <v>1</v>
      </c>
    </row>
    <row r="4" spans="1:9" ht="101.95" customHeight="1" x14ac:dyDescent="0.25">
      <c r="A4" s="1" t="s">
        <v>2</v>
      </c>
      <c r="B4" s="1" t="s">
        <v>3</v>
      </c>
      <c r="C4" s="1" t="s">
        <v>4</v>
      </c>
      <c r="D4" s="7" t="s">
        <v>69</v>
      </c>
      <c r="E4" s="8" t="s">
        <v>70</v>
      </c>
      <c r="F4" s="9" t="s">
        <v>71</v>
      </c>
      <c r="G4" s="2" t="s">
        <v>72</v>
      </c>
      <c r="H4" s="36" t="s">
        <v>73</v>
      </c>
      <c r="I4" s="36" t="s">
        <v>74</v>
      </c>
    </row>
    <row r="5" spans="1:9" ht="15" customHeight="1" x14ac:dyDescent="0.25">
      <c r="A5" s="24" t="s">
        <v>5</v>
      </c>
      <c r="B5" s="24" t="s">
        <v>6</v>
      </c>
      <c r="C5" s="24" t="s">
        <v>7</v>
      </c>
      <c r="D5" s="10">
        <v>4</v>
      </c>
      <c r="E5" s="11">
        <v>5</v>
      </c>
      <c r="F5" s="10">
        <v>6</v>
      </c>
      <c r="G5" s="24">
        <v>7</v>
      </c>
      <c r="H5" s="37">
        <v>8</v>
      </c>
      <c r="I5" s="38">
        <v>9</v>
      </c>
    </row>
    <row r="6" spans="1:9" ht="15.55" customHeight="1" x14ac:dyDescent="0.25">
      <c r="A6" s="3" t="s">
        <v>8</v>
      </c>
      <c r="B6" s="4" t="s">
        <v>0</v>
      </c>
      <c r="C6" s="4" t="s">
        <v>0</v>
      </c>
      <c r="D6" s="12">
        <f>D7+D8+D14+D18+D24+D29+D31+D37+D40+D44+D49+D51</f>
        <v>2020672127.9300001</v>
      </c>
      <c r="E6" s="12">
        <f>E7+E8+E14+E18+E24+E29+E31+E37+E40+E44+E49+E51</f>
        <v>2457593694.4499998</v>
      </c>
      <c r="F6" s="12">
        <f>F7+F8+F14+F18+F24+F29+F31+F37+F40+F44+F49+F51</f>
        <v>2457593694.4499998</v>
      </c>
      <c r="G6" s="12">
        <f t="shared" ref="G6:I6" si="0">G7+G8+G14+G18+G24+G29+G31+G37+G40+G44+G49+G51</f>
        <v>2213851697.8999996</v>
      </c>
      <c r="H6" s="12">
        <f t="shared" si="0"/>
        <v>-243741996.55000007</v>
      </c>
      <c r="I6" s="12">
        <f t="shared" si="0"/>
        <v>193179569.96999991</v>
      </c>
    </row>
    <row r="7" spans="1:9" ht="15" customHeight="1" x14ac:dyDescent="0.25">
      <c r="A7" s="19" t="s">
        <v>65</v>
      </c>
      <c r="B7" s="18" t="s">
        <v>9</v>
      </c>
      <c r="C7" s="5" t="s">
        <v>0</v>
      </c>
      <c r="D7" s="13"/>
      <c r="E7" s="13"/>
      <c r="F7" s="13"/>
      <c r="G7" s="16"/>
      <c r="H7" s="39"/>
      <c r="I7" s="39"/>
    </row>
    <row r="8" spans="1:9" ht="15" customHeight="1" x14ac:dyDescent="0.25">
      <c r="A8" s="27" t="s">
        <v>10</v>
      </c>
      <c r="B8" s="18" t="s">
        <v>11</v>
      </c>
      <c r="C8" s="18" t="s">
        <v>0</v>
      </c>
      <c r="D8" s="16">
        <f>SUM(D9:D13)</f>
        <v>145561813.31</v>
      </c>
      <c r="E8" s="16">
        <f>SUM(E9:E13)</f>
        <v>155256832</v>
      </c>
      <c r="F8" s="16">
        <f>SUM(F9:F13)</f>
        <v>155256832</v>
      </c>
      <c r="G8" s="16">
        <f t="shared" ref="G8:I8" si="1">SUM(G9:G13)</f>
        <v>233337400.24000001</v>
      </c>
      <c r="H8" s="16">
        <f t="shared" si="1"/>
        <v>78080568.24000001</v>
      </c>
      <c r="I8" s="16">
        <f t="shared" si="1"/>
        <v>87775586.930000007</v>
      </c>
    </row>
    <row r="9" spans="1:9" ht="31.1" x14ac:dyDescent="0.25">
      <c r="A9" s="20" t="s">
        <v>12</v>
      </c>
      <c r="B9" s="21" t="s">
        <v>11</v>
      </c>
      <c r="C9" s="21" t="s">
        <v>13</v>
      </c>
      <c r="D9" s="14">
        <v>4596974.41</v>
      </c>
      <c r="E9" s="22">
        <v>5111921.28</v>
      </c>
      <c r="F9" s="22">
        <v>5111921.28</v>
      </c>
      <c r="G9" s="23">
        <v>4674844.12</v>
      </c>
      <c r="H9" s="39">
        <f t="shared" ref="H9:H53" si="2">G9-F9</f>
        <v>-437077.16000000015</v>
      </c>
      <c r="I9" s="39">
        <f t="shared" ref="I9:I53" si="3">G9-D9</f>
        <v>77869.709999999963</v>
      </c>
    </row>
    <row r="10" spans="1:9" ht="62.25" x14ac:dyDescent="0.25">
      <c r="A10" s="20" t="s">
        <v>14</v>
      </c>
      <c r="B10" s="21" t="s">
        <v>11</v>
      </c>
      <c r="C10" s="21" t="s">
        <v>15</v>
      </c>
      <c r="D10" s="14">
        <v>96132731.959999993</v>
      </c>
      <c r="E10" s="22">
        <v>100356786.27</v>
      </c>
      <c r="F10" s="22">
        <v>100356786.27</v>
      </c>
      <c r="G10" s="23">
        <v>128092777.26000001</v>
      </c>
      <c r="H10" s="39">
        <f t="shared" si="2"/>
        <v>27735990.99000001</v>
      </c>
      <c r="I10" s="39">
        <f t="shared" si="3"/>
        <v>31960045.300000012</v>
      </c>
    </row>
    <row r="11" spans="1:9" ht="46.65" x14ac:dyDescent="0.25">
      <c r="A11" s="20" t="s">
        <v>16</v>
      </c>
      <c r="B11" s="21" t="s">
        <v>11</v>
      </c>
      <c r="C11" s="21" t="s">
        <v>17</v>
      </c>
      <c r="D11" s="14">
        <v>29406595.030000001</v>
      </c>
      <c r="E11" s="22">
        <v>29593138.91</v>
      </c>
      <c r="F11" s="22">
        <v>29593138.91</v>
      </c>
      <c r="G11" s="23">
        <v>30888277.859999999</v>
      </c>
      <c r="H11" s="39">
        <f t="shared" si="2"/>
        <v>1295138.9499999993</v>
      </c>
      <c r="I11" s="39">
        <f t="shared" si="3"/>
        <v>1481682.8299999982</v>
      </c>
    </row>
    <row r="12" spans="1:9" ht="15.55" x14ac:dyDescent="0.25">
      <c r="A12" s="20" t="s">
        <v>68</v>
      </c>
      <c r="B12" s="21" t="s">
        <v>11</v>
      </c>
      <c r="C12" s="21" t="s">
        <v>39</v>
      </c>
      <c r="D12" s="14">
        <v>0</v>
      </c>
      <c r="E12" s="22"/>
      <c r="F12" s="22"/>
      <c r="G12" s="23">
        <v>3000000</v>
      </c>
      <c r="H12" s="39">
        <f t="shared" si="2"/>
        <v>3000000</v>
      </c>
      <c r="I12" s="39">
        <f t="shared" si="3"/>
        <v>3000000</v>
      </c>
    </row>
    <row r="13" spans="1:9" ht="15.55" x14ac:dyDescent="0.25">
      <c r="A13" s="20" t="s">
        <v>18</v>
      </c>
      <c r="B13" s="21" t="s">
        <v>11</v>
      </c>
      <c r="C13" s="21" t="s">
        <v>19</v>
      </c>
      <c r="D13" s="14">
        <v>15425511.91</v>
      </c>
      <c r="E13" s="22">
        <v>20194985.539999999</v>
      </c>
      <c r="F13" s="22">
        <v>20194985.539999999</v>
      </c>
      <c r="G13" s="23">
        <v>66681501</v>
      </c>
      <c r="H13" s="39">
        <f t="shared" si="2"/>
        <v>46486515.460000001</v>
      </c>
      <c r="I13" s="39">
        <f t="shared" si="3"/>
        <v>51255989.090000004</v>
      </c>
    </row>
    <row r="14" spans="1:9" ht="31.1" x14ac:dyDescent="0.25">
      <c r="A14" s="28" t="s">
        <v>20</v>
      </c>
      <c r="B14" s="17" t="s">
        <v>21</v>
      </c>
      <c r="C14" s="17" t="s">
        <v>0</v>
      </c>
      <c r="D14" s="13">
        <f>SUM(D15:D17)</f>
        <v>8577593.9000000004</v>
      </c>
      <c r="E14" s="25">
        <f>SUM(E15:E17)</f>
        <v>12718093.59</v>
      </c>
      <c r="F14" s="25">
        <f>SUM(F15:F17)</f>
        <v>12718093.59</v>
      </c>
      <c r="G14" s="25">
        <f t="shared" ref="G14:I14" si="4">SUM(G15:G17)</f>
        <v>2617500</v>
      </c>
      <c r="H14" s="25">
        <f t="shared" si="4"/>
        <v>-10100593.59</v>
      </c>
      <c r="I14" s="25">
        <f t="shared" si="4"/>
        <v>-5960093.9000000004</v>
      </c>
    </row>
    <row r="15" spans="1:9" ht="15.55" x14ac:dyDescent="0.25">
      <c r="A15" s="20" t="s">
        <v>22</v>
      </c>
      <c r="B15" s="21" t="s">
        <v>21</v>
      </c>
      <c r="C15" s="21" t="s">
        <v>23</v>
      </c>
      <c r="D15" s="14">
        <v>7148906</v>
      </c>
      <c r="E15" s="22">
        <v>12074260.119999999</v>
      </c>
      <c r="F15" s="22">
        <v>12074260.119999999</v>
      </c>
      <c r="G15" s="23">
        <v>1130056</v>
      </c>
      <c r="H15" s="39">
        <f t="shared" si="2"/>
        <v>-10944204.119999999</v>
      </c>
      <c r="I15" s="39">
        <f t="shared" si="3"/>
        <v>-6018850</v>
      </c>
    </row>
    <row r="16" spans="1:9" ht="46.65" x14ac:dyDescent="0.25">
      <c r="A16" s="41" t="s">
        <v>76</v>
      </c>
      <c r="B16" s="21" t="s">
        <v>21</v>
      </c>
      <c r="C16" s="21">
        <v>10</v>
      </c>
      <c r="D16" s="14">
        <v>0</v>
      </c>
      <c r="E16" s="22"/>
      <c r="F16" s="22"/>
      <c r="G16" s="23">
        <v>888444</v>
      </c>
      <c r="H16" s="39">
        <f t="shared" si="2"/>
        <v>888444</v>
      </c>
      <c r="I16" s="39">
        <f t="shared" si="3"/>
        <v>888444</v>
      </c>
    </row>
    <row r="17" spans="1:9" ht="31.1" x14ac:dyDescent="0.25">
      <c r="A17" s="20" t="s">
        <v>24</v>
      </c>
      <c r="B17" s="21" t="s">
        <v>21</v>
      </c>
      <c r="C17" s="21" t="s">
        <v>25</v>
      </c>
      <c r="D17" s="14">
        <v>1428687.9</v>
      </c>
      <c r="E17" s="22">
        <v>643833.47</v>
      </c>
      <c r="F17" s="22">
        <v>643833.47</v>
      </c>
      <c r="G17" s="23">
        <v>599000</v>
      </c>
      <c r="H17" s="39">
        <f t="shared" si="2"/>
        <v>-44833.469999999972</v>
      </c>
      <c r="I17" s="39">
        <f t="shared" si="3"/>
        <v>-829687.89999999991</v>
      </c>
    </row>
    <row r="18" spans="1:9" ht="15.55" x14ac:dyDescent="0.25">
      <c r="A18" s="28" t="s">
        <v>26</v>
      </c>
      <c r="B18" s="17" t="s">
        <v>15</v>
      </c>
      <c r="C18" s="17" t="s">
        <v>0</v>
      </c>
      <c r="D18" s="13">
        <f>SUM(D19:D23)</f>
        <v>78765212.789999992</v>
      </c>
      <c r="E18" s="25">
        <f>SUM(E19:E23)</f>
        <v>92131458.950000003</v>
      </c>
      <c r="F18" s="25">
        <f>SUM(F19:F23)</f>
        <v>92131458.950000003</v>
      </c>
      <c r="G18" s="25">
        <f t="shared" ref="G18:I18" si="5">SUM(G19:G23)</f>
        <v>77691775.170000002</v>
      </c>
      <c r="H18" s="25">
        <f t="shared" si="5"/>
        <v>-14439683.779999994</v>
      </c>
      <c r="I18" s="25">
        <f t="shared" si="5"/>
        <v>-1073437.6199999955</v>
      </c>
    </row>
    <row r="19" spans="1:9" ht="15.55" x14ac:dyDescent="0.25">
      <c r="A19" s="20" t="s">
        <v>63</v>
      </c>
      <c r="B19" s="21" t="s">
        <v>15</v>
      </c>
      <c r="C19" s="29" t="s">
        <v>33</v>
      </c>
      <c r="D19" s="15">
        <v>2136300</v>
      </c>
      <c r="E19" s="22">
        <v>2532000</v>
      </c>
      <c r="F19" s="22">
        <v>2532000</v>
      </c>
      <c r="G19" s="23">
        <v>0</v>
      </c>
      <c r="H19" s="39">
        <f t="shared" si="2"/>
        <v>-2532000</v>
      </c>
      <c r="I19" s="39">
        <f t="shared" si="3"/>
        <v>-2136300</v>
      </c>
    </row>
    <row r="20" spans="1:9" ht="15.55" x14ac:dyDescent="0.25">
      <c r="A20" s="20" t="s">
        <v>64</v>
      </c>
      <c r="B20" s="21" t="s">
        <v>15</v>
      </c>
      <c r="C20" s="29" t="s">
        <v>17</v>
      </c>
      <c r="D20" s="15">
        <v>469554</v>
      </c>
      <c r="E20" s="22"/>
      <c r="F20" s="22"/>
      <c r="G20" s="23">
        <v>0</v>
      </c>
      <c r="H20" s="39">
        <f t="shared" si="2"/>
        <v>0</v>
      </c>
      <c r="I20" s="39">
        <f t="shared" si="3"/>
        <v>-469554</v>
      </c>
    </row>
    <row r="21" spans="1:9" ht="15.55" x14ac:dyDescent="0.25">
      <c r="A21" s="20" t="s">
        <v>27</v>
      </c>
      <c r="B21" s="21" t="s">
        <v>15</v>
      </c>
      <c r="C21" s="21" t="s">
        <v>28</v>
      </c>
      <c r="D21" s="15">
        <v>9384090.7899999991</v>
      </c>
      <c r="E21" s="22">
        <v>10914572.51</v>
      </c>
      <c r="F21" s="22">
        <v>10914572.51</v>
      </c>
      <c r="G21" s="23">
        <v>11633182.9</v>
      </c>
      <c r="H21" s="39">
        <f t="shared" si="2"/>
        <v>718610.3900000006</v>
      </c>
      <c r="I21" s="39">
        <f t="shared" si="3"/>
        <v>2249092.1100000013</v>
      </c>
    </row>
    <row r="22" spans="1:9" ht="15.55" x14ac:dyDescent="0.25">
      <c r="A22" s="20" t="s">
        <v>29</v>
      </c>
      <c r="B22" s="21" t="s">
        <v>15</v>
      </c>
      <c r="C22" s="21" t="s">
        <v>23</v>
      </c>
      <c r="D22" s="14">
        <v>55292268</v>
      </c>
      <c r="E22" s="22">
        <v>68376886.439999998</v>
      </c>
      <c r="F22" s="22">
        <v>68376886.439999998</v>
      </c>
      <c r="G22" s="23">
        <v>60454592.270000003</v>
      </c>
      <c r="H22" s="39">
        <f t="shared" si="2"/>
        <v>-7922294.1699999943</v>
      </c>
      <c r="I22" s="39">
        <f t="shared" si="3"/>
        <v>5162324.2700000033</v>
      </c>
    </row>
    <row r="23" spans="1:9" ht="15.55" x14ac:dyDescent="0.25">
      <c r="A23" s="20" t="s">
        <v>30</v>
      </c>
      <c r="B23" s="21" t="s">
        <v>15</v>
      </c>
      <c r="C23" s="21" t="s">
        <v>31</v>
      </c>
      <c r="D23" s="14">
        <v>11483000</v>
      </c>
      <c r="E23" s="22">
        <v>10308000</v>
      </c>
      <c r="F23" s="22">
        <v>10308000</v>
      </c>
      <c r="G23" s="23">
        <v>5604000</v>
      </c>
      <c r="H23" s="39">
        <f t="shared" si="2"/>
        <v>-4704000</v>
      </c>
      <c r="I23" s="39">
        <f t="shared" si="3"/>
        <v>-5879000</v>
      </c>
    </row>
    <row r="24" spans="1:9" ht="15.55" x14ac:dyDescent="0.25">
      <c r="A24" s="28" t="s">
        <v>32</v>
      </c>
      <c r="B24" s="17" t="s">
        <v>33</v>
      </c>
      <c r="C24" s="17" t="s">
        <v>0</v>
      </c>
      <c r="D24" s="13">
        <f>SUM(D25:D28)</f>
        <v>159493425.43000001</v>
      </c>
      <c r="E24" s="25">
        <f>SUM(E25:E28)</f>
        <v>379120734.13</v>
      </c>
      <c r="F24" s="25">
        <f>SUM(F25:F28)</f>
        <v>379120734.13</v>
      </c>
      <c r="G24" s="25">
        <f t="shared" ref="G24:I24" si="6">SUM(G25:G28)</f>
        <v>157659732.81</v>
      </c>
      <c r="H24" s="25">
        <f t="shared" si="6"/>
        <v>-221461001.31999999</v>
      </c>
      <c r="I24" s="25">
        <f t="shared" si="6"/>
        <v>-1833692.620000001</v>
      </c>
    </row>
    <row r="25" spans="1:9" ht="15.55" x14ac:dyDescent="0.25">
      <c r="A25" s="20" t="s">
        <v>34</v>
      </c>
      <c r="B25" s="21" t="s">
        <v>33</v>
      </c>
      <c r="C25" s="21" t="s">
        <v>11</v>
      </c>
      <c r="D25" s="14">
        <v>36894195.43</v>
      </c>
      <c r="E25" s="22">
        <v>66340918.759999998</v>
      </c>
      <c r="F25" s="22">
        <v>66340918.759999998</v>
      </c>
      <c r="G25" s="23">
        <v>6900000</v>
      </c>
      <c r="H25" s="39">
        <f t="shared" si="2"/>
        <v>-59440918.759999998</v>
      </c>
      <c r="I25" s="39">
        <f t="shared" si="3"/>
        <v>-29994195.43</v>
      </c>
    </row>
    <row r="26" spans="1:9" ht="15.55" x14ac:dyDescent="0.25">
      <c r="A26" s="20" t="s">
        <v>35</v>
      </c>
      <c r="B26" s="21" t="s">
        <v>33</v>
      </c>
      <c r="C26" s="21" t="s">
        <v>13</v>
      </c>
      <c r="D26" s="14">
        <v>13969538.65</v>
      </c>
      <c r="E26" s="22">
        <v>16147942.73</v>
      </c>
      <c r="F26" s="22">
        <v>16147942.73</v>
      </c>
      <c r="G26" s="23">
        <v>13247123.18</v>
      </c>
      <c r="H26" s="39">
        <f t="shared" si="2"/>
        <v>-2900819.5500000007</v>
      </c>
      <c r="I26" s="39">
        <f t="shared" si="3"/>
        <v>-722415.47000000067</v>
      </c>
    </row>
    <row r="27" spans="1:9" ht="15.55" x14ac:dyDescent="0.25">
      <c r="A27" s="20" t="s">
        <v>36</v>
      </c>
      <c r="B27" s="21" t="s">
        <v>33</v>
      </c>
      <c r="C27" s="21" t="s">
        <v>21</v>
      </c>
      <c r="D27" s="14">
        <v>6144009.5499999998</v>
      </c>
      <c r="E27" s="22">
        <v>8666634.1099999994</v>
      </c>
      <c r="F27" s="22">
        <v>8666634.1099999994</v>
      </c>
      <c r="G27" s="23">
        <v>6389557</v>
      </c>
      <c r="H27" s="39">
        <f t="shared" si="2"/>
        <v>-2277077.1099999994</v>
      </c>
      <c r="I27" s="39">
        <f t="shared" si="3"/>
        <v>245547.45000000019</v>
      </c>
    </row>
    <row r="28" spans="1:9" ht="31.1" x14ac:dyDescent="0.25">
      <c r="A28" s="20" t="s">
        <v>37</v>
      </c>
      <c r="B28" s="21" t="s">
        <v>33</v>
      </c>
      <c r="C28" s="21" t="s">
        <v>33</v>
      </c>
      <c r="D28" s="14">
        <v>102485681.8</v>
      </c>
      <c r="E28" s="22">
        <v>287965238.52999997</v>
      </c>
      <c r="F28" s="22">
        <v>287965238.52999997</v>
      </c>
      <c r="G28" s="23">
        <v>131123052.63</v>
      </c>
      <c r="H28" s="39">
        <f t="shared" si="2"/>
        <v>-156842185.89999998</v>
      </c>
      <c r="I28" s="39">
        <f t="shared" si="3"/>
        <v>28637370.829999998</v>
      </c>
    </row>
    <row r="29" spans="1:9" ht="15.55" x14ac:dyDescent="0.25">
      <c r="A29" s="28" t="s">
        <v>66</v>
      </c>
      <c r="B29" s="17" t="s">
        <v>17</v>
      </c>
      <c r="C29" s="17" t="s">
        <v>0</v>
      </c>
      <c r="D29" s="25">
        <f>D30</f>
        <v>720000</v>
      </c>
      <c r="E29" s="25">
        <f>E30</f>
        <v>0</v>
      </c>
      <c r="F29" s="25">
        <f>F30</f>
        <v>0</v>
      </c>
      <c r="G29" s="25">
        <f t="shared" ref="G29:I29" si="7">G30</f>
        <v>0</v>
      </c>
      <c r="H29" s="25">
        <f t="shared" si="7"/>
        <v>0</v>
      </c>
      <c r="I29" s="25">
        <f t="shared" si="7"/>
        <v>-720000</v>
      </c>
    </row>
    <row r="30" spans="1:9" ht="15.55" x14ac:dyDescent="0.25">
      <c r="A30" s="30" t="s">
        <v>67</v>
      </c>
      <c r="B30" s="31" t="s">
        <v>17</v>
      </c>
      <c r="C30" s="31" t="s">
        <v>33</v>
      </c>
      <c r="D30" s="14">
        <v>720000</v>
      </c>
      <c r="E30" s="22"/>
      <c r="F30" s="22"/>
      <c r="G30" s="23">
        <v>0</v>
      </c>
      <c r="H30" s="39">
        <f t="shared" si="2"/>
        <v>0</v>
      </c>
      <c r="I30" s="39">
        <f t="shared" si="3"/>
        <v>-720000</v>
      </c>
    </row>
    <row r="31" spans="1:9" ht="15.55" x14ac:dyDescent="0.25">
      <c r="A31" s="28" t="s">
        <v>38</v>
      </c>
      <c r="B31" s="17" t="s">
        <v>39</v>
      </c>
      <c r="C31" s="17" t="s">
        <v>0</v>
      </c>
      <c r="D31" s="25">
        <f>SUM(D32:D36)</f>
        <v>1119027802.97</v>
      </c>
      <c r="E31" s="25">
        <f>SUM(E32:E36)</f>
        <v>1272970236.79</v>
      </c>
      <c r="F31" s="25">
        <f>SUM(F32:F36)</f>
        <v>1272970236.79</v>
      </c>
      <c r="G31" s="25">
        <f t="shared" ref="G31:I31" si="8">SUM(G32:G36)</f>
        <v>1175489074.5599999</v>
      </c>
      <c r="H31" s="25">
        <f t="shared" si="8"/>
        <v>-97481162.230000034</v>
      </c>
      <c r="I31" s="25">
        <f t="shared" si="8"/>
        <v>56461271.589999892</v>
      </c>
    </row>
    <row r="32" spans="1:9" ht="15.55" x14ac:dyDescent="0.25">
      <c r="A32" s="20" t="s">
        <v>40</v>
      </c>
      <c r="B32" s="21" t="s">
        <v>39</v>
      </c>
      <c r="C32" s="21" t="s">
        <v>11</v>
      </c>
      <c r="D32" s="14">
        <v>253698847</v>
      </c>
      <c r="E32" s="22">
        <v>280900923.11000001</v>
      </c>
      <c r="F32" s="22">
        <v>280900923.11000001</v>
      </c>
      <c r="G32" s="23">
        <v>272002054.89999998</v>
      </c>
      <c r="H32" s="39">
        <f t="shared" si="2"/>
        <v>-8898868.2100000381</v>
      </c>
      <c r="I32" s="39">
        <f t="shared" si="3"/>
        <v>18303207.899999976</v>
      </c>
    </row>
    <row r="33" spans="1:9" ht="15.55" x14ac:dyDescent="0.25">
      <c r="A33" s="20" t="s">
        <v>41</v>
      </c>
      <c r="B33" s="21" t="s">
        <v>39</v>
      </c>
      <c r="C33" s="21" t="s">
        <v>13</v>
      </c>
      <c r="D33" s="14">
        <v>759619345.95000005</v>
      </c>
      <c r="E33" s="22">
        <v>861897715.78999996</v>
      </c>
      <c r="F33" s="22">
        <v>861897715.78999996</v>
      </c>
      <c r="G33" s="23">
        <v>782327483.66999996</v>
      </c>
      <c r="H33" s="39">
        <f t="shared" si="2"/>
        <v>-79570232.120000005</v>
      </c>
      <c r="I33" s="39">
        <f t="shared" si="3"/>
        <v>22708137.719999909</v>
      </c>
    </row>
    <row r="34" spans="1:9" ht="15.55" x14ac:dyDescent="0.25">
      <c r="A34" s="20" t="s">
        <v>42</v>
      </c>
      <c r="B34" s="21" t="s">
        <v>39</v>
      </c>
      <c r="C34" s="21" t="s">
        <v>21</v>
      </c>
      <c r="D34" s="14">
        <v>24961017.530000001</v>
      </c>
      <c r="E34" s="22">
        <v>43419438.68</v>
      </c>
      <c r="F34" s="22">
        <v>43419438.68</v>
      </c>
      <c r="G34" s="23">
        <v>42849548.240000002</v>
      </c>
      <c r="H34" s="39">
        <f t="shared" si="2"/>
        <v>-569890.43999999762</v>
      </c>
      <c r="I34" s="39">
        <f t="shared" si="3"/>
        <v>17888530.710000001</v>
      </c>
    </row>
    <row r="35" spans="1:9" ht="15.55" x14ac:dyDescent="0.25">
      <c r="A35" s="20" t="s">
        <v>43</v>
      </c>
      <c r="B35" s="21" t="s">
        <v>39</v>
      </c>
      <c r="C35" s="21" t="s">
        <v>39</v>
      </c>
      <c r="D35" s="14">
        <v>2205586</v>
      </c>
      <c r="E35" s="22">
        <v>6834399.5999999996</v>
      </c>
      <c r="F35" s="22">
        <v>6834399.5999999996</v>
      </c>
      <c r="G35" s="23">
        <v>1500000</v>
      </c>
      <c r="H35" s="39">
        <f t="shared" si="2"/>
        <v>-5334399.5999999996</v>
      </c>
      <c r="I35" s="39">
        <f t="shared" si="3"/>
        <v>-705586</v>
      </c>
    </row>
    <row r="36" spans="1:9" ht="15.55" x14ac:dyDescent="0.25">
      <c r="A36" s="20" t="s">
        <v>44</v>
      </c>
      <c r="B36" s="21" t="s">
        <v>39</v>
      </c>
      <c r="C36" s="21" t="s">
        <v>23</v>
      </c>
      <c r="D36" s="14">
        <v>78543006.489999995</v>
      </c>
      <c r="E36" s="22">
        <v>79917759.609999999</v>
      </c>
      <c r="F36" s="22">
        <v>79917759.609999999</v>
      </c>
      <c r="G36" s="23">
        <v>76809987.75</v>
      </c>
      <c r="H36" s="39">
        <f t="shared" si="2"/>
        <v>-3107771.8599999994</v>
      </c>
      <c r="I36" s="39">
        <f t="shared" si="3"/>
        <v>-1733018.7399999946</v>
      </c>
    </row>
    <row r="37" spans="1:9" ht="15.55" x14ac:dyDescent="0.25">
      <c r="A37" s="28" t="s">
        <v>45</v>
      </c>
      <c r="B37" s="17" t="s">
        <v>28</v>
      </c>
      <c r="C37" s="17" t="s">
        <v>0</v>
      </c>
      <c r="D37" s="25">
        <f>SUM(D38:D39)</f>
        <v>202073465.73000002</v>
      </c>
      <c r="E37" s="25">
        <f>SUM(E38:E39)</f>
        <v>233813205.69</v>
      </c>
      <c r="F37" s="25">
        <f>SUM(F38:F39)</f>
        <v>233813205.69</v>
      </c>
      <c r="G37" s="25">
        <f t="shared" ref="G37:I37" si="9">SUM(G38:G39)</f>
        <v>224047116.33000001</v>
      </c>
      <c r="H37" s="25">
        <f t="shared" si="9"/>
        <v>-9766089.3599999994</v>
      </c>
      <c r="I37" s="25">
        <f t="shared" si="9"/>
        <v>21973650.600000001</v>
      </c>
    </row>
    <row r="38" spans="1:9" ht="15.55" x14ac:dyDescent="0.25">
      <c r="A38" s="20" t="s">
        <v>46</v>
      </c>
      <c r="B38" s="21" t="s">
        <v>28</v>
      </c>
      <c r="C38" s="21" t="s">
        <v>11</v>
      </c>
      <c r="D38" s="14">
        <v>150017778.24000001</v>
      </c>
      <c r="E38" s="22">
        <v>176043093.58000001</v>
      </c>
      <c r="F38" s="22">
        <v>176043093.58000001</v>
      </c>
      <c r="G38" s="23">
        <v>155519325.58000001</v>
      </c>
      <c r="H38" s="39">
        <f t="shared" si="2"/>
        <v>-20523768</v>
      </c>
      <c r="I38" s="39">
        <f t="shared" si="3"/>
        <v>5501547.3400000036</v>
      </c>
    </row>
    <row r="39" spans="1:9" ht="15.55" x14ac:dyDescent="0.25">
      <c r="A39" s="20" t="s">
        <v>47</v>
      </c>
      <c r="B39" s="21" t="s">
        <v>28</v>
      </c>
      <c r="C39" s="21" t="s">
        <v>15</v>
      </c>
      <c r="D39" s="14">
        <v>52055687.490000002</v>
      </c>
      <c r="E39" s="22">
        <v>57770112.109999999</v>
      </c>
      <c r="F39" s="22">
        <v>57770112.109999999</v>
      </c>
      <c r="G39" s="23">
        <v>68527790.75</v>
      </c>
      <c r="H39" s="39">
        <f t="shared" si="2"/>
        <v>10757678.640000001</v>
      </c>
      <c r="I39" s="39">
        <f t="shared" si="3"/>
        <v>16472103.259999998</v>
      </c>
    </row>
    <row r="40" spans="1:9" ht="15.55" x14ac:dyDescent="0.25">
      <c r="A40" s="28" t="s">
        <v>48</v>
      </c>
      <c r="B40" s="17" t="s">
        <v>49</v>
      </c>
      <c r="C40" s="17" t="s">
        <v>0</v>
      </c>
      <c r="D40" s="25">
        <f>SUM(D41:D43)</f>
        <v>65673909.399999999</v>
      </c>
      <c r="E40" s="25">
        <f>SUM(E41:E43)</f>
        <v>60002901.100000001</v>
      </c>
      <c r="F40" s="25">
        <f>SUM(F41:F43)</f>
        <v>60002901.100000001</v>
      </c>
      <c r="G40" s="25">
        <f t="shared" ref="G40:I40" si="10">SUM(G41:G43)</f>
        <v>64561070</v>
      </c>
      <c r="H40" s="25">
        <f t="shared" si="10"/>
        <v>4558168.9000000004</v>
      </c>
      <c r="I40" s="25">
        <f t="shared" si="10"/>
        <v>-1112839.4000000004</v>
      </c>
    </row>
    <row r="41" spans="1:9" ht="15.55" x14ac:dyDescent="0.25">
      <c r="A41" s="20" t="s">
        <v>50</v>
      </c>
      <c r="B41" s="21" t="s">
        <v>49</v>
      </c>
      <c r="C41" s="21" t="s">
        <v>11</v>
      </c>
      <c r="D41" s="14">
        <v>9994073.7799999993</v>
      </c>
      <c r="E41" s="22">
        <v>10863758.1</v>
      </c>
      <c r="F41" s="22">
        <v>10863758.1</v>
      </c>
      <c r="G41" s="23">
        <v>11098953</v>
      </c>
      <c r="H41" s="39">
        <f t="shared" si="2"/>
        <v>235194.90000000037</v>
      </c>
      <c r="I41" s="39">
        <f t="shared" si="3"/>
        <v>1104879.2200000007</v>
      </c>
    </row>
    <row r="42" spans="1:9" ht="15.55" x14ac:dyDescent="0.25">
      <c r="A42" s="20" t="s">
        <v>51</v>
      </c>
      <c r="B42" s="21" t="s">
        <v>49</v>
      </c>
      <c r="C42" s="21" t="s">
        <v>21</v>
      </c>
      <c r="D42" s="14">
        <v>16949386.559999999</v>
      </c>
      <c r="E42" s="22">
        <v>16000000</v>
      </c>
      <c r="F42" s="22">
        <v>16000000</v>
      </c>
      <c r="G42" s="23">
        <v>17545353</v>
      </c>
      <c r="H42" s="39">
        <f t="shared" si="2"/>
        <v>1545353</v>
      </c>
      <c r="I42" s="39">
        <f t="shared" si="3"/>
        <v>595966.44000000134</v>
      </c>
    </row>
    <row r="43" spans="1:9" ht="15.55" x14ac:dyDescent="0.25">
      <c r="A43" s="20" t="s">
        <v>52</v>
      </c>
      <c r="B43" s="21" t="s">
        <v>49</v>
      </c>
      <c r="C43" s="21" t="s">
        <v>15</v>
      </c>
      <c r="D43" s="14">
        <v>38730449.060000002</v>
      </c>
      <c r="E43" s="22">
        <v>33139143</v>
      </c>
      <c r="F43" s="22">
        <v>33139143</v>
      </c>
      <c r="G43" s="23">
        <v>35916764</v>
      </c>
      <c r="H43" s="39">
        <f t="shared" si="2"/>
        <v>2777621</v>
      </c>
      <c r="I43" s="39">
        <f t="shared" si="3"/>
        <v>-2813685.0600000024</v>
      </c>
    </row>
    <row r="44" spans="1:9" ht="15.55" x14ac:dyDescent="0.25">
      <c r="A44" s="28" t="s">
        <v>53</v>
      </c>
      <c r="B44" s="17" t="s">
        <v>54</v>
      </c>
      <c r="C44" s="17" t="s">
        <v>0</v>
      </c>
      <c r="D44" s="13">
        <f>SUM(D45:D48)</f>
        <v>76958253.760000005</v>
      </c>
      <c r="E44" s="25">
        <f>SUM(E45:E48)</f>
        <v>77681912.559999987</v>
      </c>
      <c r="F44" s="25">
        <f>SUM(F45:F48)</f>
        <v>77681912.559999987</v>
      </c>
      <c r="G44" s="25">
        <f t="shared" ref="G44:I44" si="11">SUM(G45:G48)</f>
        <v>90774158.789999992</v>
      </c>
      <c r="H44" s="25">
        <f t="shared" si="11"/>
        <v>13092246.23</v>
      </c>
      <c r="I44" s="25">
        <f t="shared" si="11"/>
        <v>13815905.029999994</v>
      </c>
    </row>
    <row r="45" spans="1:9" ht="15.55" x14ac:dyDescent="0.25">
      <c r="A45" s="20" t="s">
        <v>55</v>
      </c>
      <c r="B45" s="21" t="s">
        <v>54</v>
      </c>
      <c r="C45" s="21" t="s">
        <v>11</v>
      </c>
      <c r="D45" s="14">
        <v>40366874.490000002</v>
      </c>
      <c r="E45" s="22">
        <v>26158635.989999998</v>
      </c>
      <c r="F45" s="22">
        <v>26158635.989999998</v>
      </c>
      <c r="G45" s="23">
        <v>35408294.030000001</v>
      </c>
      <c r="H45" s="39">
        <f t="shared" si="2"/>
        <v>9249658.0400000028</v>
      </c>
      <c r="I45" s="39">
        <f t="shared" si="3"/>
        <v>-4958580.4600000009</v>
      </c>
    </row>
    <row r="46" spans="1:9" ht="15.55" x14ac:dyDescent="0.25">
      <c r="A46" s="20" t="s">
        <v>75</v>
      </c>
      <c r="B46" s="21">
        <v>11</v>
      </c>
      <c r="C46" s="21" t="s">
        <v>13</v>
      </c>
      <c r="D46" s="14">
        <v>0</v>
      </c>
      <c r="E46" s="22">
        <v>1670000</v>
      </c>
      <c r="F46" s="22">
        <v>1670000</v>
      </c>
      <c r="G46" s="23">
        <v>0</v>
      </c>
      <c r="H46" s="39">
        <f t="shared" si="2"/>
        <v>-1670000</v>
      </c>
      <c r="I46" s="39">
        <f t="shared" si="3"/>
        <v>0</v>
      </c>
    </row>
    <row r="47" spans="1:9" ht="15.55" x14ac:dyDescent="0.25">
      <c r="A47" s="20" t="s">
        <v>56</v>
      </c>
      <c r="B47" s="21" t="s">
        <v>54</v>
      </c>
      <c r="C47" s="21" t="s">
        <v>21</v>
      </c>
      <c r="D47" s="14">
        <v>31297449.120000001</v>
      </c>
      <c r="E47" s="22">
        <v>43954157.719999999</v>
      </c>
      <c r="F47" s="22">
        <v>43954157.719999999</v>
      </c>
      <c r="G47" s="23">
        <v>49843134.659999996</v>
      </c>
      <c r="H47" s="39">
        <f t="shared" si="2"/>
        <v>5888976.9399999976</v>
      </c>
      <c r="I47" s="39">
        <f t="shared" si="3"/>
        <v>18545685.539999995</v>
      </c>
    </row>
    <row r="48" spans="1:9" ht="15.55" x14ac:dyDescent="0.25">
      <c r="A48" s="20" t="s">
        <v>57</v>
      </c>
      <c r="B48" s="21" t="s">
        <v>54</v>
      </c>
      <c r="C48" s="21" t="s">
        <v>33</v>
      </c>
      <c r="D48" s="14">
        <v>5293930.1500000004</v>
      </c>
      <c r="E48" s="22">
        <v>5899118.8499999996</v>
      </c>
      <c r="F48" s="22">
        <v>5899118.8499999996</v>
      </c>
      <c r="G48" s="23">
        <v>5522730.0999999996</v>
      </c>
      <c r="H48" s="39">
        <f t="shared" si="2"/>
        <v>-376388.75</v>
      </c>
      <c r="I48" s="39">
        <f t="shared" si="3"/>
        <v>228799.94999999925</v>
      </c>
    </row>
    <row r="49" spans="1:9" ht="31.1" x14ac:dyDescent="0.25">
      <c r="A49" s="28" t="s">
        <v>58</v>
      </c>
      <c r="B49" s="17" t="s">
        <v>19</v>
      </c>
      <c r="C49" s="17" t="s">
        <v>0</v>
      </c>
      <c r="D49" s="32">
        <f>SUM(D50)</f>
        <v>8588.0400000000009</v>
      </c>
      <c r="E49" s="32">
        <f>SUM(E50)</f>
        <v>3989</v>
      </c>
      <c r="F49" s="32">
        <f>SUM(F50)</f>
        <v>3989</v>
      </c>
      <c r="G49" s="32">
        <f t="shared" ref="G49:I49" si="12">SUM(G50)</f>
        <v>1365</v>
      </c>
      <c r="H49" s="32">
        <f t="shared" si="12"/>
        <v>-2624</v>
      </c>
      <c r="I49" s="32">
        <f t="shared" si="12"/>
        <v>-7223.0400000000009</v>
      </c>
    </row>
    <row r="50" spans="1:9" ht="31.1" x14ac:dyDescent="0.25">
      <c r="A50" s="20" t="s">
        <v>59</v>
      </c>
      <c r="B50" s="21" t="s">
        <v>19</v>
      </c>
      <c r="C50" s="21" t="s">
        <v>11</v>
      </c>
      <c r="D50" s="14">
        <v>8588.0400000000009</v>
      </c>
      <c r="E50" s="33">
        <v>3989</v>
      </c>
      <c r="F50" s="33">
        <v>3989</v>
      </c>
      <c r="G50" s="40">
        <v>1365</v>
      </c>
      <c r="H50" s="39">
        <f t="shared" si="2"/>
        <v>-2624</v>
      </c>
      <c r="I50" s="39">
        <f t="shared" si="3"/>
        <v>-7223.0400000000009</v>
      </c>
    </row>
    <row r="51" spans="1:9" ht="46.65" x14ac:dyDescent="0.25">
      <c r="A51" s="28" t="s">
        <v>60</v>
      </c>
      <c r="B51" s="17" t="s">
        <v>25</v>
      </c>
      <c r="C51" s="17" t="s">
        <v>0</v>
      </c>
      <c r="D51" s="34">
        <f>SUM(D52:D53)</f>
        <v>163812062.59999999</v>
      </c>
      <c r="E51" s="34">
        <f>SUM(E52:E53)</f>
        <v>173894330.63999999</v>
      </c>
      <c r="F51" s="34">
        <f>SUM(F52:F53)</f>
        <v>173894330.63999999</v>
      </c>
      <c r="G51" s="34">
        <f t="shared" ref="G51:I51" si="13">SUM(G52:G53)</f>
        <v>187672505</v>
      </c>
      <c r="H51" s="34">
        <f t="shared" si="13"/>
        <v>13778174.359999999</v>
      </c>
      <c r="I51" s="34">
        <f t="shared" si="13"/>
        <v>23860442.400000006</v>
      </c>
    </row>
    <row r="52" spans="1:9" ht="46.65" x14ac:dyDescent="0.25">
      <c r="A52" s="20" t="s">
        <v>61</v>
      </c>
      <c r="B52" s="21" t="s">
        <v>25</v>
      </c>
      <c r="C52" s="21" t="s">
        <v>11</v>
      </c>
      <c r="D52" s="26">
        <v>80703100</v>
      </c>
      <c r="E52" s="33">
        <v>100694700</v>
      </c>
      <c r="F52" s="33">
        <v>100694700</v>
      </c>
      <c r="G52" s="40">
        <v>100686100</v>
      </c>
      <c r="H52" s="39">
        <f t="shared" si="2"/>
        <v>-8600</v>
      </c>
      <c r="I52" s="39">
        <f t="shared" si="3"/>
        <v>19983000</v>
      </c>
    </row>
    <row r="53" spans="1:9" ht="15.55" x14ac:dyDescent="0.25">
      <c r="A53" s="20" t="s">
        <v>62</v>
      </c>
      <c r="B53" s="21" t="s">
        <v>25</v>
      </c>
      <c r="C53" s="21" t="s">
        <v>21</v>
      </c>
      <c r="D53" s="35">
        <v>83108962.599999994</v>
      </c>
      <c r="E53" s="33">
        <v>73199630.640000001</v>
      </c>
      <c r="F53" s="33">
        <v>73199630.640000001</v>
      </c>
      <c r="G53" s="40">
        <v>86986405</v>
      </c>
      <c r="H53" s="39">
        <f t="shared" si="2"/>
        <v>13786774.359999999</v>
      </c>
      <c r="I53" s="39">
        <f t="shared" si="3"/>
        <v>3877442.400000006</v>
      </c>
    </row>
  </sheetData>
  <mergeCells count="1">
    <mergeCell ref="A2:I2"/>
  </mergeCells>
  <pageMargins left="0.59055118110236227" right="0" top="0" bottom="0" header="0.31496062992125984" footer="0.31496062992125984"/>
  <pageSetup paperSize="9" scale="80" fitToHeight="0" orientation="landscape" r:id="rId1"/>
  <headerFooter differentFirst="1">
    <oddHeader xml:space="preserve">&amp;L
</oddHeader>
    <oddFooter>&amp;C&amp;P из &amp;N</oddFooter>
    <firstHeader>&amp;L&amp;P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2024-11-06T08:51:34Z</dcterms:modified>
</cp:coreProperties>
</file>