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33" i="1" l="1"/>
  <c r="I9" i="1" l="1"/>
  <c r="I10" i="1"/>
  <c r="I12" i="1"/>
  <c r="I13" i="1"/>
  <c r="I14" i="1"/>
  <c r="I15" i="1"/>
  <c r="I16" i="1"/>
  <c r="I17" i="1"/>
  <c r="I18" i="1"/>
  <c r="I20" i="1"/>
  <c r="I21" i="1"/>
  <c r="I22" i="1"/>
  <c r="I23" i="1"/>
  <c r="I24" i="1"/>
  <c r="I26" i="1"/>
  <c r="I27" i="1"/>
  <c r="I28" i="1"/>
  <c r="I29" i="1"/>
  <c r="I30" i="1"/>
  <c r="I34" i="1"/>
  <c r="I35" i="1"/>
  <c r="I36" i="1"/>
  <c r="I37" i="1"/>
  <c r="I38" i="1"/>
  <c r="I39" i="1"/>
  <c r="I40" i="1"/>
  <c r="I41" i="1"/>
  <c r="I42" i="1"/>
  <c r="I43" i="1"/>
  <c r="I44" i="1"/>
  <c r="H9" i="1"/>
  <c r="H10" i="1"/>
  <c r="H12" i="1"/>
  <c r="H13" i="1"/>
  <c r="H14" i="1"/>
  <c r="H15" i="1"/>
  <c r="H16" i="1"/>
  <c r="H17" i="1"/>
  <c r="H18" i="1"/>
  <c r="H20" i="1"/>
  <c r="H21" i="1"/>
  <c r="H22" i="1"/>
  <c r="H23" i="1"/>
  <c r="H24" i="1"/>
  <c r="H26" i="1"/>
  <c r="H27" i="1"/>
  <c r="H28" i="1"/>
  <c r="H29" i="1"/>
  <c r="H30" i="1"/>
  <c r="H34" i="1"/>
  <c r="H35" i="1"/>
  <c r="H36" i="1"/>
  <c r="H37" i="1"/>
  <c r="H38" i="1"/>
  <c r="H39" i="1"/>
  <c r="H40" i="1"/>
  <c r="H41" i="1"/>
  <c r="H42" i="1"/>
  <c r="H43" i="1"/>
  <c r="H44" i="1"/>
  <c r="E19" i="1" l="1"/>
  <c r="D19" i="1" l="1"/>
  <c r="F19" i="1"/>
  <c r="G19" i="1"/>
  <c r="I19" i="1" l="1"/>
  <c r="D25" i="1"/>
  <c r="E25" i="1"/>
  <c r="F25" i="1"/>
  <c r="G25" i="1"/>
  <c r="D11" i="1"/>
  <c r="E11" i="1"/>
  <c r="F11" i="1"/>
  <c r="G11" i="1"/>
  <c r="C11" i="1"/>
  <c r="C19" i="1"/>
  <c r="H19" i="1" s="1"/>
  <c r="H11" i="1" l="1"/>
  <c r="I25" i="1"/>
  <c r="I11" i="1"/>
  <c r="E8" i="1"/>
  <c r="D8" i="1"/>
  <c r="G8" i="1"/>
  <c r="C33" i="1"/>
  <c r="C32" i="1" l="1"/>
  <c r="G33" i="1"/>
  <c r="C31" i="1" l="1"/>
  <c r="G32" i="1"/>
  <c r="G31" i="1" l="1"/>
  <c r="G7" i="1" s="1"/>
  <c r="G2" i="1" s="1"/>
  <c r="F33" i="1" l="1"/>
  <c r="H33" i="1" l="1"/>
  <c r="I33" i="1"/>
  <c r="F8" i="1"/>
  <c r="I8" i="1" s="1"/>
  <c r="F32" i="1"/>
  <c r="F31" i="1" l="1"/>
  <c r="I31" i="1" s="1"/>
  <c r="H32" i="1"/>
  <c r="I32" i="1"/>
  <c r="E32" i="1"/>
  <c r="E31" i="1" s="1"/>
  <c r="E7" i="1" s="1"/>
  <c r="E2" i="1" s="1"/>
  <c r="D33" i="1"/>
  <c r="H31" i="1" l="1"/>
  <c r="D32" i="1"/>
  <c r="D31" i="1" s="1"/>
  <c r="D7" i="1" l="1"/>
  <c r="D2" i="1" l="1"/>
  <c r="F7" i="1"/>
  <c r="F2" i="1" s="1"/>
  <c r="I7" i="1" l="1"/>
  <c r="C25" i="1"/>
  <c r="H25" i="1" s="1"/>
  <c r="C8" i="1" l="1"/>
  <c r="H8" i="1" s="1"/>
  <c r="C7" i="1" l="1"/>
  <c r="C2" i="1" s="1"/>
  <c r="H7" i="1" l="1"/>
</calcChain>
</file>

<file path=xl/sharedStrings.xml><?xml version="1.0" encoding="utf-8"?>
<sst xmlns="http://schemas.openxmlformats.org/spreadsheetml/2006/main" count="88" uniqueCount="88">
  <si>
    <t>1 00 00000 00 0000 000</t>
  </si>
  <si>
    <t>НАЛОГОВЫЕ И НЕНАЛОГОВЫЕ ДОХОДЫ</t>
  </si>
  <si>
    <t>1 01 00000 00 0000 000</t>
  </si>
  <si>
    <t>1 03 00000 00 0000 000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</si>
  <si>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</si>
  <si>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</si>
  <si>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</si>
  <si>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</si>
  <si>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</si>
  <si>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</si>
  <si>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</si>
  <si>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</si>
  <si>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</si>
  <si>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</si>
  <si>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</si>
  <si>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</si>
  <si>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</si>
  <si>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</si>
  <si>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</si>
  <si>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</si>
  <si>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</si>
  <si>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</si>
  <si>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</si>
  <si>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</si>
  <si>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</si>
  <si>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</si>
  <si>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</si>
  <si>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</si>
  <si>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</si>
  <si>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</si>
  <si>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</si>
  <si>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</si>
  <si>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</si>
  <si>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</si>
  <si>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</si>
  <si>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</si>
  <si>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</si>
  <si>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</si>
  <si>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</si>
  <si>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</si>
  <si>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</si>
  <si>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</si>
  <si>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</si>
  <si>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</si>
  <si>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</si>
  <si>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</si>
  <si>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</si>
  <si>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</si>
  <si>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</si>
  <si>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</si>
  <si>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</si>
  <si>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</si>
  <si>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</si>
  <si>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</si>
  <si>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</si>
  <si>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</si>
  <si>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</si>
  <si>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</si>
  <si>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</si>
  <si>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</si>
  <si>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</si>
  <si>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</si>
  <si>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</si>
  <si>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Классификация доходов бюджетов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</si>
  <si>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</si>
  <si>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</si>
  <si>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</si>
  <si>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</si>
  <si>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</si>
  <si>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</si>
  <si>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Единица измерения: тыс.руб.</t>
  </si>
  <si>
    <t>1 09 00000 00 0000 000</t>
  </si>
  <si>
    <t>ЗАДОЛЖЕННОСТЬ И ПЕРЕРАСЧЕТЫ ПО ОТМЕНЕННЫМ НАЛОГАМ, СБОРАМ И ИНЫМ ОБЯЗАТЕЛЬНЫМ ПЛАТЕЖАМ</t>
  </si>
  <si>
    <t>НДФЛ</t>
  </si>
  <si>
    <t>АКЦИЗЫ</t>
  </si>
  <si>
    <t>*Данные по итоговым строкам могут отличаться от суммы слагаемых из-за округлений</t>
  </si>
  <si>
    <t xml:space="preserve"> </t>
  </si>
  <si>
    <t>контроль</t>
  </si>
  <si>
    <t>2 08 05000 05 0000 150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</si>
  <si>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</si>
  <si>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Сведения о доходах бюджета МО МР "Усть-Куломский" по видам доходов на 01.11.2024 год в сравнении с отчетными данными за 2023 год и оценкой ожидаемого исполнения за 2024 год*</t>
  </si>
  <si>
    <t>Исполнение 2023 год</t>
  </si>
  <si>
    <t xml:space="preserve">Прогноз доходов бюджета на 2024 г. </t>
  </si>
  <si>
    <t>Кассовые поступления 2024 г. по состоянию на 01.11.2024 г.</t>
  </si>
  <si>
    <t>План 2025 год</t>
  </si>
  <si>
    <t>Сравнение поступления 2023 г. с ожидаемым поступлением 2024 г.</t>
  </si>
  <si>
    <t>Сравнение прогноза 2025 г. с ожидаемым исполнением 2024 г.</t>
  </si>
  <si>
    <t>Оценка исполнения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</si>
</sst>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 ;\-#,##0.0\ "/>
    <numFmt numFmtId="165" formatCode="#,##0.00_ ;\-#,##0.00\ "/>
  </numFmts>
  <fonts count="1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7" fillId="0" borderId="6">
      <alignment horizontal="center" vertical="top" shrinkToFit="1"/>
    </xf>
    <xf numFmtId="0" fontId="8" fillId="0" borderId="7">
      <alignment horizontal="left" vertical="top" wrapText="1"/>
    </xf>
    <xf numFmtId="49" fontId="9" fillId="3" borderId="6">
      <alignment horizontal="center" vertical="top" shrinkToFit="1"/>
    </xf>
    <xf numFmtId="49" fontId="9" fillId="3" borderId="7">
      <alignment horizontal="center" vertical="top" shrinkToFit="1"/>
    </xf>
    <xf numFmtId="0" fontId="9" fillId="3" borderId="6">
      <alignment horizontal="left" vertical="top" wrapText="1"/>
    </xf>
    <xf numFmtId="4" fontId="9" fillId="3" borderId="7">
      <alignment horizontal="right" vertical="top" shrinkToFit="1"/>
    </xf>
    <xf numFmtId="0" fontId="11" fillId="0" borderId="12">
      <alignment horizontal="left" wrapText="1" indent="2"/>
    </xf>
  </cellStyleXfs>
  <cellXfs count="5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10" fillId="0" borderId="0" xfId="1" applyFont="1" applyBorder="1" applyAlignment="1" applyProtection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12" xfId="8" applyNumberFormat="1" applyFont="1" applyAlignment="1" applyProtection="1">
      <alignment horizontal="left" vertical="center" wrapText="1"/>
    </xf>
    <xf numFmtId="164" fontId="6" fillId="0" borderId="0" xfId="0" applyNumberFormat="1" applyFont="1" applyBorder="1" applyAlignment="1" applyProtection="1">
      <alignment horizontal="center" vertical="center"/>
    </xf>
    <xf numFmtId="43" fontId="6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/>
    </xf>
    <xf numFmtId="0" fontId="1" fillId="0" borderId="9" xfId="8" applyNumberFormat="1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/>
    </xf>
    <xf numFmtId="0" fontId="3" fillId="0" borderId="0" xfId="0" applyFont="1" applyFill="1" applyAlignment="1">
      <alignment vertical="top" wrapText="1"/>
    </xf>
    <xf numFmtId="165" fontId="15" fillId="0" borderId="1" xfId="1" applyNumberFormat="1" applyFont="1" applyFill="1" applyBorder="1" applyAlignment="1">
      <alignment vertical="center" wrapText="1"/>
    </xf>
    <xf numFmtId="165" fontId="15" fillId="0" borderId="3" xfId="1" applyNumberFormat="1" applyFont="1" applyFill="1" applyBorder="1" applyAlignment="1">
      <alignment vertical="center" wrapText="1"/>
    </xf>
    <xf numFmtId="165" fontId="15" fillId="0" borderId="5" xfId="1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13" fillId="2" borderId="1" xfId="1" applyNumberFormat="1" applyFont="1" applyFill="1" applyBorder="1" applyAlignment="1">
      <alignment vertical="center" wrapText="1"/>
    </xf>
    <xf numFmtId="165" fontId="13" fillId="0" borderId="1" xfId="1" applyNumberFormat="1" applyFont="1" applyFill="1" applyBorder="1" applyAlignment="1">
      <alignment vertical="center" wrapText="1"/>
    </xf>
    <xf numFmtId="165" fontId="15" fillId="0" borderId="4" xfId="0" applyNumberFormat="1" applyFont="1" applyFill="1" applyBorder="1" applyAlignment="1">
      <alignment vertical="center" wrapText="1"/>
    </xf>
    <xf numFmtId="165" fontId="15" fillId="0" borderId="15" xfId="1" applyNumberFormat="1" applyFont="1" applyFill="1" applyBorder="1" applyAlignment="1">
      <alignment vertical="center" wrapText="1"/>
    </xf>
    <xf numFmtId="165" fontId="15" fillId="0" borderId="3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 wrapText="1"/>
    </xf>
    <xf numFmtId="165" fontId="15" fillId="0" borderId="4" xfId="1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 wrapText="1"/>
    </xf>
    <xf numFmtId="165" fontId="13" fillId="2" borderId="1" xfId="1" applyNumberFormat="1" applyFont="1" applyFill="1" applyBorder="1" applyAlignment="1">
      <alignment horizontal="right" vertical="center" wrapText="1"/>
    </xf>
    <xf numFmtId="165" fontId="13" fillId="0" borderId="1" xfId="1" applyNumberFormat="1" applyFont="1" applyFill="1" applyBorder="1" applyAlignment="1">
      <alignment horizontal="right" vertical="center" wrapText="1"/>
    </xf>
    <xf numFmtId="165" fontId="15" fillId="2" borderId="1" xfId="0" applyNumberFormat="1" applyFont="1" applyFill="1" applyBorder="1" applyAlignment="1">
      <alignment vertical="center" wrapText="1"/>
    </xf>
    <xf numFmtId="165" fontId="15" fillId="2" borderId="1" xfId="1" applyNumberFormat="1" applyFont="1" applyFill="1" applyBorder="1" applyAlignment="1">
      <alignment vertical="center" wrapText="1"/>
    </xf>
    <xf numFmtId="43" fontId="6" fillId="0" borderId="0" xfId="1" applyFont="1" applyBorder="1" applyAlignment="1" applyProtection="1">
      <alignment horizontal="left" vertical="center"/>
    </xf>
    <xf numFmtId="165" fontId="15" fillId="4" borderId="1" xfId="1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 applyProtection="1">
      <alignment horizontal="center" vertical="center" wrapText="1"/>
    </xf>
    <xf numFmtId="49" fontId="14" fillId="0" borderId="14" xfId="0" applyNumberFormat="1" applyFont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left"/>
    </xf>
  </cellXfs>
  <cellStyles count="9">
    <cellStyle name="ex59" xfId="6"/>
    <cellStyle name="ex60" xfId="4"/>
    <cellStyle name="ex61" xfId="5"/>
    <cellStyle name="ex62" xfId="7"/>
    <cellStyle name="ex76" xfId="2"/>
    <cellStyle name="ex77" xfId="3"/>
    <cellStyle name="xl31" xf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Normal="100" workbookViewId="0">
      <pane ySplit="8" topLeftCell="A9" activePane="bottomLeft" state="frozen"/>
      <selection pane="bottomLeft" activeCell="A2" sqref="A2:XFD3"/>
    </sheetView>
  </sheetViews>
  <sheetFormatPr defaultColWidth="8.83203125" defaultRowHeight="15.75" x14ac:dyDescent="0.2"/>
  <cols>
    <col min="1" max="1" width="31.83203125" style="6" customWidth="1"/>
    <col min="2" max="2" width="64.5" style="6" customWidth="1"/>
    <col min="3" max="3" width="25.33203125" style="15" customWidth="1"/>
    <col min="4" max="7" width="25.33203125" style="6" customWidth="1"/>
    <col min="8" max="8" width="26.5" style="6" customWidth="1"/>
    <col min="9" max="9" width="25.33203125" style="6" customWidth="1"/>
    <col min="10" max="16384" width="8.83203125" style="6"/>
  </cols>
  <sheetData>
    <row r="1" spans="1:9" s="7" customFormat="1" ht="39" customHeight="1" x14ac:dyDescent="0.2">
      <c r="A1" s="46" t="s">
        <v>80</v>
      </c>
      <c r="B1" s="46"/>
      <c r="C1" s="46"/>
      <c r="D1" s="46"/>
      <c r="E1" s="46"/>
      <c r="F1" s="46"/>
      <c r="G1" s="46"/>
      <c r="H1" s="46"/>
      <c r="I1" s="46"/>
    </row>
    <row r="2" spans="1:9" s="7" customFormat="1" ht="21" hidden="1" customHeight="1" x14ac:dyDescent="0.25">
      <c r="A2" s="23"/>
      <c r="B2" s="23" t="s">
        <v>77</v>
      </c>
      <c r="C2" s="17">
        <f>C7-C3</f>
        <v>0</v>
      </c>
      <c r="D2" s="17">
        <f>D7-D3</f>
        <v>0</v>
      </c>
      <c r="E2" s="17">
        <f>E7-E3</f>
        <v>0</v>
      </c>
      <c r="F2" s="17">
        <f>F7-F3</f>
        <v>0</v>
      </c>
      <c r="G2" s="17">
        <f>G7-G3</f>
        <v>0</v>
      </c>
      <c r="H2" s="14"/>
      <c r="I2" s="14"/>
    </row>
    <row r="3" spans="1:9" s="7" customFormat="1" ht="21" hidden="1" customHeight="1" x14ac:dyDescent="0.25">
      <c r="A3" s="19"/>
      <c r="B3" s="21"/>
      <c r="C3" s="18">
        <v>2010547437.8</v>
      </c>
      <c r="D3" s="43">
        <v>2294119057.2800002</v>
      </c>
      <c r="E3" s="43">
        <v>1803709240.8800001</v>
      </c>
      <c r="F3" s="18">
        <v>2429846316.8099999</v>
      </c>
      <c r="G3" s="18">
        <v>2216461697.9000001</v>
      </c>
      <c r="H3" s="14"/>
      <c r="I3" s="14"/>
    </row>
    <row r="4" spans="1:9" s="7" customFormat="1" ht="18" customHeight="1" x14ac:dyDescent="0.25">
      <c r="A4" s="55" t="s">
        <v>70</v>
      </c>
      <c r="B4" s="55"/>
      <c r="C4" s="17"/>
      <c r="D4" s="17"/>
      <c r="E4" s="17"/>
      <c r="F4" s="17"/>
      <c r="G4" s="17"/>
      <c r="H4" s="17"/>
      <c r="I4" s="17"/>
    </row>
    <row r="5" spans="1:9" ht="33.6" customHeight="1" x14ac:dyDescent="0.2">
      <c r="A5" s="54" t="s">
        <v>63</v>
      </c>
      <c r="B5" s="54"/>
      <c r="C5" s="54" t="s">
        <v>81</v>
      </c>
      <c r="D5" s="53" t="s">
        <v>82</v>
      </c>
      <c r="E5" s="53" t="s">
        <v>83</v>
      </c>
      <c r="F5" s="53" t="s">
        <v>87</v>
      </c>
      <c r="G5" s="51" t="s">
        <v>84</v>
      </c>
      <c r="H5" s="47" t="s">
        <v>85</v>
      </c>
      <c r="I5" s="49" t="s">
        <v>86</v>
      </c>
    </row>
    <row r="6" spans="1:9" ht="37.5" customHeight="1" x14ac:dyDescent="0.2">
      <c r="A6" s="54"/>
      <c r="B6" s="54"/>
      <c r="C6" s="54"/>
      <c r="D6" s="53"/>
      <c r="E6" s="53"/>
      <c r="F6" s="53"/>
      <c r="G6" s="52"/>
      <c r="H6" s="48"/>
      <c r="I6" s="50"/>
    </row>
    <row r="7" spans="1:9" ht="16.899999999999999" customHeight="1" x14ac:dyDescent="0.2">
      <c r="A7" s="9"/>
      <c r="B7" s="9" t="s">
        <v>62</v>
      </c>
      <c r="C7" s="25">
        <f>C8+C31</f>
        <v>2010547437.7999997</v>
      </c>
      <c r="D7" s="25">
        <f>D8+D31</f>
        <v>2294119057.2799997</v>
      </c>
      <c r="E7" s="25">
        <f>E8+E31</f>
        <v>1803709240.8800001</v>
      </c>
      <c r="F7" s="25">
        <f>F8+F31</f>
        <v>2429846316.8099999</v>
      </c>
      <c r="G7" s="25">
        <f>G8+G31</f>
        <v>2216461697.9000001</v>
      </c>
      <c r="H7" s="26">
        <f>F7-C7</f>
        <v>419298879.01000023</v>
      </c>
      <c r="I7" s="25">
        <f>G7-F7</f>
        <v>-213384618.90999985</v>
      </c>
    </row>
    <row r="8" spans="1:9" ht="19.149999999999999" customHeight="1" x14ac:dyDescent="0.2">
      <c r="A8" s="10" t="s">
        <v>0</v>
      </c>
      <c r="B8" s="11" t="s">
        <v>1</v>
      </c>
      <c r="C8" s="27">
        <f>C9+C10+C11+C17+C19+C23+C24+C25+C29+C30+C18</f>
        <v>463479300.12</v>
      </c>
      <c r="D8" s="27">
        <f t="shared" ref="D8:G8" si="0">D9+D10+D11+D17+D19+D23+D24+D25+D29+D30+D18</f>
        <v>506877789.85000002</v>
      </c>
      <c r="E8" s="27">
        <f t="shared" si="0"/>
        <v>406268837.90000004</v>
      </c>
      <c r="F8" s="27">
        <f t="shared" si="0"/>
        <v>514335269.17000002</v>
      </c>
      <c r="G8" s="27">
        <f t="shared" si="0"/>
        <v>532746600</v>
      </c>
      <c r="H8" s="26">
        <f t="shared" ref="H8:H44" si="1">F8-C8</f>
        <v>50855969.050000012</v>
      </c>
      <c r="I8" s="25">
        <f t="shared" ref="I8:I44" si="2">G8-F8</f>
        <v>18411330.829999983</v>
      </c>
    </row>
    <row r="9" spans="1:9" ht="19.149999999999999" customHeight="1" x14ac:dyDescent="0.2">
      <c r="A9" s="12" t="s">
        <v>2</v>
      </c>
      <c r="B9" s="13" t="s">
        <v>73</v>
      </c>
      <c r="C9" s="26">
        <v>370667353.56999999</v>
      </c>
      <c r="D9" s="26">
        <v>400517999</v>
      </c>
      <c r="E9" s="26">
        <v>311338733.22000003</v>
      </c>
      <c r="F9" s="26">
        <v>406922000</v>
      </c>
      <c r="G9" s="26">
        <v>419918000</v>
      </c>
      <c r="H9" s="26">
        <f t="shared" si="1"/>
        <v>36254646.430000007</v>
      </c>
      <c r="I9" s="25">
        <f t="shared" si="2"/>
        <v>12996000</v>
      </c>
    </row>
    <row r="10" spans="1:9" ht="19.149999999999999" customHeight="1" x14ac:dyDescent="0.2">
      <c r="A10" s="1" t="s">
        <v>3</v>
      </c>
      <c r="B10" s="2" t="s">
        <v>74</v>
      </c>
      <c r="C10" s="28">
        <v>37108300.060000002</v>
      </c>
      <c r="D10" s="25">
        <v>36162000</v>
      </c>
      <c r="E10" s="25">
        <v>32377374.77</v>
      </c>
      <c r="F10" s="25">
        <v>38605000</v>
      </c>
      <c r="G10" s="25">
        <v>39639000</v>
      </c>
      <c r="H10" s="26">
        <f t="shared" si="1"/>
        <v>1496699.9399999976</v>
      </c>
      <c r="I10" s="25">
        <f t="shared" si="2"/>
        <v>1034000</v>
      </c>
    </row>
    <row r="11" spans="1:9" ht="19.149999999999999" customHeight="1" x14ac:dyDescent="0.2">
      <c r="A11" s="1" t="s">
        <v>4</v>
      </c>
      <c r="B11" s="2" t="s">
        <v>5</v>
      </c>
      <c r="C11" s="25">
        <f>SUM(C12:C16)</f>
        <v>31056019.5</v>
      </c>
      <c r="D11" s="25">
        <f t="shared" ref="D11:G11" si="3">SUM(D12:D16)</f>
        <v>47580400</v>
      </c>
      <c r="E11" s="25">
        <f t="shared" si="3"/>
        <v>40801810.800000004</v>
      </c>
      <c r="F11" s="25">
        <f t="shared" si="3"/>
        <v>43524500</v>
      </c>
      <c r="G11" s="25">
        <f t="shared" si="3"/>
        <v>51158000</v>
      </c>
      <c r="H11" s="26">
        <f t="shared" si="1"/>
        <v>12468480.5</v>
      </c>
      <c r="I11" s="25">
        <f t="shared" si="2"/>
        <v>7633500</v>
      </c>
    </row>
    <row r="12" spans="1:9" ht="39.75" customHeight="1" x14ac:dyDescent="0.2">
      <c r="A12" s="3" t="s">
        <v>7</v>
      </c>
      <c r="B12" s="4" t="s">
        <v>6</v>
      </c>
      <c r="C12" s="29">
        <v>20453491.199999999</v>
      </c>
      <c r="D12" s="30">
        <v>28226000</v>
      </c>
      <c r="E12" s="30">
        <v>26896718.440000001</v>
      </c>
      <c r="F12" s="30">
        <v>28226000</v>
      </c>
      <c r="G12" s="31">
        <v>31890000</v>
      </c>
      <c r="H12" s="26">
        <f t="shared" si="1"/>
        <v>7772508.8000000007</v>
      </c>
      <c r="I12" s="25">
        <f t="shared" si="2"/>
        <v>3664000</v>
      </c>
    </row>
    <row r="13" spans="1:9" ht="78.75" x14ac:dyDescent="0.2">
      <c r="A13" s="3" t="s">
        <v>8</v>
      </c>
      <c r="B13" s="4" t="s">
        <v>64</v>
      </c>
      <c r="C13" s="29">
        <v>10084911.59</v>
      </c>
      <c r="D13" s="30">
        <v>17142000</v>
      </c>
      <c r="E13" s="30">
        <v>11516146.18</v>
      </c>
      <c r="F13" s="30">
        <v>12842000</v>
      </c>
      <c r="G13" s="31">
        <v>16440000</v>
      </c>
      <c r="H13" s="26">
        <f t="shared" si="1"/>
        <v>2757088.41</v>
      </c>
      <c r="I13" s="25">
        <f t="shared" si="2"/>
        <v>3598000</v>
      </c>
    </row>
    <row r="14" spans="1:9" ht="31.5" x14ac:dyDescent="0.2">
      <c r="A14" s="3" t="s">
        <v>10</v>
      </c>
      <c r="B14" s="4" t="s">
        <v>9</v>
      </c>
      <c r="C14" s="29">
        <v>-18329.3</v>
      </c>
      <c r="D14" s="30">
        <v>0</v>
      </c>
      <c r="E14" s="30">
        <v>499.45</v>
      </c>
      <c r="F14" s="30">
        <v>500</v>
      </c>
      <c r="G14" s="31">
        <v>0</v>
      </c>
      <c r="H14" s="26">
        <f t="shared" si="1"/>
        <v>18829.3</v>
      </c>
      <c r="I14" s="25">
        <f t="shared" si="2"/>
        <v>-500</v>
      </c>
    </row>
    <row r="15" spans="1:9" ht="24" customHeight="1" x14ac:dyDescent="0.2">
      <c r="A15" s="3" t="s">
        <v>12</v>
      </c>
      <c r="B15" s="4" t="s">
        <v>11</v>
      </c>
      <c r="C15" s="29">
        <v>176424.19</v>
      </c>
      <c r="D15" s="30">
        <v>372400</v>
      </c>
      <c r="E15" s="30">
        <v>373396.58</v>
      </c>
      <c r="F15" s="30">
        <v>374000</v>
      </c>
      <c r="G15" s="31">
        <v>373000</v>
      </c>
      <c r="H15" s="26">
        <f t="shared" si="1"/>
        <v>197575.81</v>
      </c>
      <c r="I15" s="25">
        <f t="shared" si="2"/>
        <v>-1000</v>
      </c>
    </row>
    <row r="16" spans="1:9" ht="47.25" x14ac:dyDescent="0.2">
      <c r="A16" s="3" t="s">
        <v>13</v>
      </c>
      <c r="B16" s="4" t="s">
        <v>14</v>
      </c>
      <c r="C16" s="29">
        <v>359521.82</v>
      </c>
      <c r="D16" s="30">
        <v>1840000</v>
      </c>
      <c r="E16" s="30">
        <v>2015050.15</v>
      </c>
      <c r="F16" s="30">
        <v>2082000</v>
      </c>
      <c r="G16" s="31">
        <v>2455000</v>
      </c>
      <c r="H16" s="26">
        <f t="shared" si="1"/>
        <v>1722478.18</v>
      </c>
      <c r="I16" s="25">
        <f t="shared" si="2"/>
        <v>373000</v>
      </c>
    </row>
    <row r="17" spans="1:9" ht="16.5" x14ac:dyDescent="0.2">
      <c r="A17" s="1" t="s">
        <v>15</v>
      </c>
      <c r="B17" s="2" t="s">
        <v>16</v>
      </c>
      <c r="C17" s="32">
        <v>3131041.84</v>
      </c>
      <c r="D17" s="25">
        <v>3544000</v>
      </c>
      <c r="E17" s="25">
        <v>3464217.74</v>
      </c>
      <c r="F17" s="25">
        <v>3998000</v>
      </c>
      <c r="G17" s="25">
        <v>4720000</v>
      </c>
      <c r="H17" s="26">
        <f t="shared" si="1"/>
        <v>866958.16000000015</v>
      </c>
      <c r="I17" s="25">
        <f t="shared" si="2"/>
        <v>722000</v>
      </c>
    </row>
    <row r="18" spans="1:9" ht="47.25" x14ac:dyDescent="0.2">
      <c r="A18" s="1" t="s">
        <v>71</v>
      </c>
      <c r="B18" s="22" t="s">
        <v>72</v>
      </c>
      <c r="C18" s="27">
        <v>0</v>
      </c>
      <c r="D18" s="33">
        <v>0</v>
      </c>
      <c r="E18" s="25">
        <v>0</v>
      </c>
      <c r="F18" s="25">
        <v>0</v>
      </c>
      <c r="G18" s="25">
        <v>0</v>
      </c>
      <c r="H18" s="26">
        <f t="shared" si="1"/>
        <v>0</v>
      </c>
      <c r="I18" s="25">
        <f t="shared" si="2"/>
        <v>0</v>
      </c>
    </row>
    <row r="19" spans="1:9" ht="49.5" customHeight="1" x14ac:dyDescent="0.2">
      <c r="A19" s="1" t="s">
        <v>17</v>
      </c>
      <c r="B19" s="2" t="s">
        <v>18</v>
      </c>
      <c r="C19" s="34">
        <f>SUM(C20:C22)</f>
        <v>14333981.560000001</v>
      </c>
      <c r="D19" s="34">
        <f t="shared" ref="D19:G19" si="4">SUM(D20:D22)</f>
        <v>13529432</v>
      </c>
      <c r="E19" s="34">
        <f t="shared" si="4"/>
        <v>11413219.300000001</v>
      </c>
      <c r="F19" s="34">
        <f t="shared" si="4"/>
        <v>13890000</v>
      </c>
      <c r="G19" s="34">
        <f t="shared" si="4"/>
        <v>13310000</v>
      </c>
      <c r="H19" s="26">
        <f t="shared" si="1"/>
        <v>-443981.56000000052</v>
      </c>
      <c r="I19" s="25">
        <f t="shared" si="2"/>
        <v>-580000</v>
      </c>
    </row>
    <row r="20" spans="1:9" ht="115.5" customHeight="1" x14ac:dyDescent="0.2">
      <c r="A20" s="3" t="s">
        <v>19</v>
      </c>
      <c r="B20" s="4" t="s">
        <v>20</v>
      </c>
      <c r="C20" s="29">
        <v>12941882.09</v>
      </c>
      <c r="D20" s="30">
        <v>12000000</v>
      </c>
      <c r="E20" s="30">
        <v>9582118.9600000009</v>
      </c>
      <c r="F20" s="30">
        <v>12000000</v>
      </c>
      <c r="G20" s="31">
        <v>12100000</v>
      </c>
      <c r="H20" s="26">
        <f t="shared" si="1"/>
        <v>-941882.08999999985</v>
      </c>
      <c r="I20" s="25">
        <f t="shared" si="2"/>
        <v>100000</v>
      </c>
    </row>
    <row r="21" spans="1:9" ht="85.5" customHeight="1" x14ac:dyDescent="0.2">
      <c r="A21" s="3" t="s">
        <v>21</v>
      </c>
      <c r="B21" s="4" t="s">
        <v>22</v>
      </c>
      <c r="C21" s="29">
        <v>1105042.46</v>
      </c>
      <c r="D21" s="30">
        <v>1220000</v>
      </c>
      <c r="E21" s="30">
        <v>1442235.08</v>
      </c>
      <c r="F21" s="30">
        <v>1500000</v>
      </c>
      <c r="G21" s="31">
        <v>960000</v>
      </c>
      <c r="H21" s="26">
        <f t="shared" si="1"/>
        <v>394957.54000000004</v>
      </c>
      <c r="I21" s="25">
        <f t="shared" si="2"/>
        <v>-540000</v>
      </c>
    </row>
    <row r="22" spans="1:9" ht="94.5" x14ac:dyDescent="0.2">
      <c r="A22" s="3" t="s">
        <v>23</v>
      </c>
      <c r="B22" s="4" t="s">
        <v>24</v>
      </c>
      <c r="C22" s="29">
        <v>287057.01</v>
      </c>
      <c r="D22" s="30">
        <v>309432</v>
      </c>
      <c r="E22" s="30">
        <v>388865.26</v>
      </c>
      <c r="F22" s="30">
        <v>390000</v>
      </c>
      <c r="G22" s="31">
        <v>250000</v>
      </c>
      <c r="H22" s="26">
        <f t="shared" si="1"/>
        <v>102942.98999999999</v>
      </c>
      <c r="I22" s="25">
        <f t="shared" si="2"/>
        <v>-140000</v>
      </c>
    </row>
    <row r="23" spans="1:9" ht="31.5" x14ac:dyDescent="0.2">
      <c r="A23" s="1" t="s">
        <v>25</v>
      </c>
      <c r="B23" s="2" t="s">
        <v>26</v>
      </c>
      <c r="C23" s="28">
        <v>940286.23</v>
      </c>
      <c r="D23" s="25">
        <v>992700</v>
      </c>
      <c r="E23" s="25">
        <v>1365248.28</v>
      </c>
      <c r="F23" s="25">
        <v>1365500</v>
      </c>
      <c r="G23" s="25">
        <v>1431600</v>
      </c>
      <c r="H23" s="26">
        <f t="shared" si="1"/>
        <v>425213.77</v>
      </c>
      <c r="I23" s="25">
        <f t="shared" si="2"/>
        <v>66100</v>
      </c>
    </row>
    <row r="24" spans="1:9" ht="31.5" x14ac:dyDescent="0.2">
      <c r="A24" s="1" t="s">
        <v>27</v>
      </c>
      <c r="B24" s="2" t="s">
        <v>28</v>
      </c>
      <c r="C24" s="28">
        <v>916410.38</v>
      </c>
      <c r="D24" s="25">
        <v>550127.97</v>
      </c>
      <c r="E24" s="25">
        <v>558128.29</v>
      </c>
      <c r="F24" s="25">
        <v>558128.29</v>
      </c>
      <c r="G24" s="25">
        <v>0</v>
      </c>
      <c r="H24" s="26">
        <f t="shared" si="1"/>
        <v>-358282.08999999997</v>
      </c>
      <c r="I24" s="25">
        <f t="shared" si="2"/>
        <v>-558128.29</v>
      </c>
    </row>
    <row r="25" spans="1:9" ht="31.5" x14ac:dyDescent="0.2">
      <c r="A25" s="1" t="s">
        <v>29</v>
      </c>
      <c r="B25" s="2" t="s">
        <v>30</v>
      </c>
      <c r="C25" s="28">
        <f>SUM(C26:C28)</f>
        <v>2131171.98</v>
      </c>
      <c r="D25" s="28">
        <f t="shared" ref="D25:G25" si="5">SUM(D26:D28)</f>
        <v>1940000</v>
      </c>
      <c r="E25" s="28">
        <f t="shared" si="5"/>
        <v>1737142.74</v>
      </c>
      <c r="F25" s="28">
        <f t="shared" si="5"/>
        <v>1952610</v>
      </c>
      <c r="G25" s="28">
        <f t="shared" si="5"/>
        <v>1070000</v>
      </c>
      <c r="H25" s="26">
        <f t="shared" si="1"/>
        <v>-178561.97999999998</v>
      </c>
      <c r="I25" s="25">
        <f t="shared" si="2"/>
        <v>-882610</v>
      </c>
    </row>
    <row r="26" spans="1:9" ht="119.25" customHeight="1" x14ac:dyDescent="0.2">
      <c r="A26" s="3" t="s">
        <v>31</v>
      </c>
      <c r="B26" s="4" t="s">
        <v>32</v>
      </c>
      <c r="C26" s="29">
        <v>0</v>
      </c>
      <c r="D26" s="30">
        <v>940000</v>
      </c>
      <c r="E26" s="30">
        <v>952611.53</v>
      </c>
      <c r="F26" s="30">
        <v>952610</v>
      </c>
      <c r="G26" s="31">
        <v>70000</v>
      </c>
      <c r="H26" s="26">
        <f t="shared" si="1"/>
        <v>952610</v>
      </c>
      <c r="I26" s="25">
        <f t="shared" si="2"/>
        <v>-882610</v>
      </c>
    </row>
    <row r="27" spans="1:9" ht="78.75" x14ac:dyDescent="0.2">
      <c r="A27" s="3" t="s">
        <v>33</v>
      </c>
      <c r="B27" s="4" t="s">
        <v>34</v>
      </c>
      <c r="C27" s="35">
        <v>2131171.98</v>
      </c>
      <c r="D27" s="36">
        <v>1000000</v>
      </c>
      <c r="E27" s="36">
        <v>784531.21</v>
      </c>
      <c r="F27" s="30">
        <v>1000000</v>
      </c>
      <c r="G27" s="31">
        <v>1000000</v>
      </c>
      <c r="H27" s="26">
        <f t="shared" si="1"/>
        <v>-1131171.98</v>
      </c>
      <c r="I27" s="25">
        <f t="shared" si="2"/>
        <v>0</v>
      </c>
    </row>
    <row r="28" spans="1:9" ht="78.75" hidden="1" x14ac:dyDescent="0.2">
      <c r="A28" s="3" t="s">
        <v>35</v>
      </c>
      <c r="B28" s="4" t="s">
        <v>36</v>
      </c>
      <c r="C28" s="35">
        <v>0</v>
      </c>
      <c r="D28" s="36">
        <v>0</v>
      </c>
      <c r="E28" s="36">
        <v>0</v>
      </c>
      <c r="F28" s="30">
        <v>0</v>
      </c>
      <c r="G28" s="31">
        <v>0</v>
      </c>
      <c r="H28" s="26">
        <f t="shared" si="1"/>
        <v>0</v>
      </c>
      <c r="I28" s="25">
        <f t="shared" si="2"/>
        <v>0</v>
      </c>
    </row>
    <row r="29" spans="1:9" ht="22.5" customHeight="1" x14ac:dyDescent="0.2">
      <c r="A29" s="1" t="s">
        <v>37</v>
      </c>
      <c r="B29" s="2" t="s">
        <v>38</v>
      </c>
      <c r="C29" s="28">
        <v>2208640.6</v>
      </c>
      <c r="D29" s="25">
        <v>1941600</v>
      </c>
      <c r="E29" s="25">
        <v>3039618.2</v>
      </c>
      <c r="F29" s="44">
        <v>3400000</v>
      </c>
      <c r="G29" s="25">
        <v>1500000</v>
      </c>
      <c r="H29" s="26">
        <f t="shared" si="1"/>
        <v>1191359.3999999999</v>
      </c>
      <c r="I29" s="25">
        <f t="shared" si="2"/>
        <v>-1900000</v>
      </c>
    </row>
    <row r="30" spans="1:9" ht="22.5" customHeight="1" x14ac:dyDescent="0.2">
      <c r="A30" s="1" t="s">
        <v>39</v>
      </c>
      <c r="B30" s="2" t="s">
        <v>40</v>
      </c>
      <c r="C30" s="32">
        <v>986094.4</v>
      </c>
      <c r="D30" s="37">
        <v>119530.88</v>
      </c>
      <c r="E30" s="25">
        <v>173344.56</v>
      </c>
      <c r="F30" s="25">
        <v>119530.88</v>
      </c>
      <c r="G30" s="25">
        <v>0</v>
      </c>
      <c r="H30" s="26">
        <f t="shared" si="1"/>
        <v>-866563.52</v>
      </c>
      <c r="I30" s="25">
        <f t="shared" si="2"/>
        <v>-119530.88</v>
      </c>
    </row>
    <row r="31" spans="1:9" ht="22.5" customHeight="1" x14ac:dyDescent="0.2">
      <c r="A31" s="1" t="s">
        <v>41</v>
      </c>
      <c r="B31" s="8" t="s">
        <v>42</v>
      </c>
      <c r="C31" s="27">
        <f>C32+C41+C43+C44+C42</f>
        <v>1547068137.6799998</v>
      </c>
      <c r="D31" s="27">
        <f t="shared" ref="D31:G31" si="6">D32+D41+D43+D44+D42</f>
        <v>1787241267.4299998</v>
      </c>
      <c r="E31" s="27">
        <f t="shared" si="6"/>
        <v>1397440402.98</v>
      </c>
      <c r="F31" s="27">
        <f t="shared" si="6"/>
        <v>1915511047.6399999</v>
      </c>
      <c r="G31" s="27">
        <f t="shared" si="6"/>
        <v>1683715097.9000001</v>
      </c>
      <c r="H31" s="26">
        <f t="shared" si="1"/>
        <v>368442909.96000004</v>
      </c>
      <c r="I31" s="25">
        <f t="shared" si="2"/>
        <v>-231795949.73999977</v>
      </c>
    </row>
    <row r="32" spans="1:9" ht="35.450000000000003" customHeight="1" x14ac:dyDescent="0.2">
      <c r="A32" s="1" t="s">
        <v>43</v>
      </c>
      <c r="B32" s="2" t="s">
        <v>65</v>
      </c>
      <c r="C32" s="27">
        <f>C33+C38+C39+C40</f>
        <v>1540919883.1999998</v>
      </c>
      <c r="D32" s="27">
        <f>D33+D38+D39+D40</f>
        <v>1785530295.29</v>
      </c>
      <c r="E32" s="27">
        <f>E33+E38+E39+E40</f>
        <v>1395498590.3199999</v>
      </c>
      <c r="F32" s="27">
        <f>F33+F38+F39+F40</f>
        <v>1913447486.9299998</v>
      </c>
      <c r="G32" s="27">
        <f>G33+G38+G39+G40</f>
        <v>1683715097.9000001</v>
      </c>
      <c r="H32" s="26">
        <f t="shared" si="1"/>
        <v>372527603.73000002</v>
      </c>
      <c r="I32" s="25">
        <f t="shared" si="2"/>
        <v>-229732389.02999973</v>
      </c>
    </row>
    <row r="33" spans="1:9" ht="24.75" customHeight="1" x14ac:dyDescent="0.2">
      <c r="A33" s="1" t="s">
        <v>44</v>
      </c>
      <c r="B33" s="2" t="s">
        <v>66</v>
      </c>
      <c r="C33" s="26">
        <f>C34+C35+C36+C37</f>
        <v>257814512.88</v>
      </c>
      <c r="D33" s="26">
        <f>D34+D35+D36+D37</f>
        <v>243625606.37</v>
      </c>
      <c r="E33" s="26">
        <f>E34+E35+E36+E37</f>
        <v>203839356.37</v>
      </c>
      <c r="F33" s="26">
        <f t="shared" ref="F33:G33" si="7">F34+F35+F36+F37</f>
        <v>243625606.37</v>
      </c>
      <c r="G33" s="26">
        <f t="shared" si="7"/>
        <v>409324900</v>
      </c>
      <c r="H33" s="26">
        <f t="shared" si="1"/>
        <v>-14188906.50999999</v>
      </c>
      <c r="I33" s="25">
        <f t="shared" si="2"/>
        <v>165699293.63</v>
      </c>
    </row>
    <row r="34" spans="1:9" ht="47.25" x14ac:dyDescent="0.2">
      <c r="A34" s="3" t="s">
        <v>45</v>
      </c>
      <c r="B34" s="4" t="s">
        <v>67</v>
      </c>
      <c r="C34" s="38">
        <v>247762700</v>
      </c>
      <c r="D34" s="30">
        <v>211050600</v>
      </c>
      <c r="E34" s="30">
        <v>175875500</v>
      </c>
      <c r="F34" s="31">
        <v>211050600</v>
      </c>
      <c r="G34" s="31">
        <v>409324900</v>
      </c>
      <c r="H34" s="26">
        <f t="shared" si="1"/>
        <v>-36712100</v>
      </c>
      <c r="I34" s="25">
        <f t="shared" si="2"/>
        <v>198274300</v>
      </c>
    </row>
    <row r="35" spans="1:9" ht="47.25" x14ac:dyDescent="0.2">
      <c r="A35" s="3" t="s">
        <v>46</v>
      </c>
      <c r="B35" s="4" t="s">
        <v>47</v>
      </c>
      <c r="C35" s="30">
        <v>0</v>
      </c>
      <c r="D35" s="39">
        <v>27666900</v>
      </c>
      <c r="E35" s="39">
        <v>23055750</v>
      </c>
      <c r="F35" s="40">
        <v>27666900</v>
      </c>
      <c r="G35" s="31">
        <v>0</v>
      </c>
      <c r="H35" s="26">
        <f t="shared" si="1"/>
        <v>27666900</v>
      </c>
      <c r="I35" s="25">
        <f t="shared" si="2"/>
        <v>-27666900</v>
      </c>
    </row>
    <row r="36" spans="1:9" ht="47.25" x14ac:dyDescent="0.2">
      <c r="A36" s="3" t="s">
        <v>48</v>
      </c>
      <c r="B36" s="4" t="s">
        <v>49</v>
      </c>
      <c r="C36" s="38">
        <v>0</v>
      </c>
      <c r="D36" s="30">
        <v>0</v>
      </c>
      <c r="E36" s="30">
        <v>0</v>
      </c>
      <c r="F36" s="31">
        <v>0</v>
      </c>
      <c r="G36" s="31">
        <v>0</v>
      </c>
      <c r="H36" s="26">
        <f t="shared" si="1"/>
        <v>0</v>
      </c>
      <c r="I36" s="25">
        <f t="shared" si="2"/>
        <v>0</v>
      </c>
    </row>
    <row r="37" spans="1:9" ht="23.25" customHeight="1" x14ac:dyDescent="0.2">
      <c r="A37" s="3" t="s">
        <v>50</v>
      </c>
      <c r="B37" s="4" t="s">
        <v>51</v>
      </c>
      <c r="C37" s="38">
        <v>10051812.880000001</v>
      </c>
      <c r="D37" s="30">
        <v>4908106.37</v>
      </c>
      <c r="E37" s="30">
        <v>4908106.37</v>
      </c>
      <c r="F37" s="30">
        <v>4908106.37</v>
      </c>
      <c r="G37" s="31">
        <v>0</v>
      </c>
      <c r="H37" s="26">
        <f t="shared" si="1"/>
        <v>-5143706.5100000007</v>
      </c>
      <c r="I37" s="25">
        <f t="shared" si="2"/>
        <v>-4908106.37</v>
      </c>
    </row>
    <row r="38" spans="1:9" ht="31.5" x14ac:dyDescent="0.2">
      <c r="A38" s="1" t="s">
        <v>52</v>
      </c>
      <c r="B38" s="2" t="s">
        <v>68</v>
      </c>
      <c r="C38" s="28">
        <v>401398321.69999999</v>
      </c>
      <c r="D38" s="25">
        <v>623639781.21000004</v>
      </c>
      <c r="E38" s="25">
        <v>472204083.11000001</v>
      </c>
      <c r="F38" s="25">
        <v>670681930.29999995</v>
      </c>
      <c r="G38" s="25">
        <v>477828064.72000003</v>
      </c>
      <c r="H38" s="26">
        <f t="shared" si="1"/>
        <v>269283608.59999996</v>
      </c>
      <c r="I38" s="25">
        <f t="shared" si="2"/>
        <v>-192853865.57999992</v>
      </c>
    </row>
    <row r="39" spans="1:9" s="5" customFormat="1" ht="31.5" x14ac:dyDescent="0.2">
      <c r="A39" s="1" t="s">
        <v>53</v>
      </c>
      <c r="B39" s="2" t="s">
        <v>54</v>
      </c>
      <c r="C39" s="41">
        <v>823294200.67999995</v>
      </c>
      <c r="D39" s="42">
        <v>806232085</v>
      </c>
      <c r="E39" s="42">
        <v>629389096.26999998</v>
      </c>
      <c r="F39" s="42">
        <v>887107127.54999995</v>
      </c>
      <c r="G39" s="42">
        <v>779933379.17999995</v>
      </c>
      <c r="H39" s="26">
        <f t="shared" si="1"/>
        <v>63812926.870000005</v>
      </c>
      <c r="I39" s="25">
        <f t="shared" si="2"/>
        <v>-107173748.37</v>
      </c>
    </row>
    <row r="40" spans="1:9" ht="16.5" x14ac:dyDescent="0.2">
      <c r="A40" s="1" t="s">
        <v>55</v>
      </c>
      <c r="B40" s="2" t="s">
        <v>56</v>
      </c>
      <c r="C40" s="28">
        <v>58412847.939999998</v>
      </c>
      <c r="D40" s="25">
        <v>112032822.70999999</v>
      </c>
      <c r="E40" s="25">
        <v>90066054.569999993</v>
      </c>
      <c r="F40" s="25">
        <v>112032822.70999999</v>
      </c>
      <c r="G40" s="25">
        <v>16628754</v>
      </c>
      <c r="H40" s="26">
        <f t="shared" si="1"/>
        <v>53619974.769999996</v>
      </c>
      <c r="I40" s="25">
        <f t="shared" si="2"/>
        <v>-95404068.709999993</v>
      </c>
    </row>
    <row r="41" spans="1:9" ht="16.5" x14ac:dyDescent="0.2">
      <c r="A41" s="1" t="s">
        <v>57</v>
      </c>
      <c r="B41" s="2" t="s">
        <v>58</v>
      </c>
      <c r="C41" s="28">
        <v>5435495</v>
      </c>
      <c r="D41" s="25">
        <v>6052000</v>
      </c>
      <c r="E41" s="25">
        <v>6052000</v>
      </c>
      <c r="F41" s="25">
        <v>6052000</v>
      </c>
      <c r="G41" s="25">
        <v>0</v>
      </c>
      <c r="H41" s="26">
        <f t="shared" si="1"/>
        <v>616505</v>
      </c>
      <c r="I41" s="25">
        <f t="shared" si="2"/>
        <v>-6052000</v>
      </c>
    </row>
    <row r="42" spans="1:9" s="5" customFormat="1" ht="141.75" x14ac:dyDescent="0.2">
      <c r="A42" s="1" t="s">
        <v>78</v>
      </c>
      <c r="B42" s="20" t="s">
        <v>79</v>
      </c>
      <c r="C42" s="25">
        <v>0</v>
      </c>
      <c r="D42" s="25">
        <v>0</v>
      </c>
      <c r="E42" s="25">
        <v>-121748.05</v>
      </c>
      <c r="F42" s="25">
        <v>0</v>
      </c>
      <c r="G42" s="25">
        <v>0</v>
      </c>
      <c r="H42" s="26">
        <f t="shared" si="1"/>
        <v>0</v>
      </c>
      <c r="I42" s="25">
        <f t="shared" si="2"/>
        <v>0</v>
      </c>
    </row>
    <row r="43" spans="1:9" ht="83.25" customHeight="1" x14ac:dyDescent="0.2">
      <c r="A43" s="1" t="s">
        <v>59</v>
      </c>
      <c r="B43" s="2" t="s">
        <v>69</v>
      </c>
      <c r="C43" s="28">
        <v>713254.48</v>
      </c>
      <c r="D43" s="25">
        <v>3187681.08</v>
      </c>
      <c r="E43" s="25">
        <v>3571769.65</v>
      </c>
      <c r="F43" s="25">
        <v>3571769.65</v>
      </c>
      <c r="G43" s="25">
        <v>0</v>
      </c>
      <c r="H43" s="26">
        <f t="shared" si="1"/>
        <v>2858515.17</v>
      </c>
      <c r="I43" s="25">
        <f t="shared" si="2"/>
        <v>-3571769.65</v>
      </c>
    </row>
    <row r="44" spans="1:9" ht="63" x14ac:dyDescent="0.2">
      <c r="A44" s="1" t="s">
        <v>60</v>
      </c>
      <c r="B44" s="16" t="s">
        <v>61</v>
      </c>
      <c r="C44" s="28">
        <v>-495</v>
      </c>
      <c r="D44" s="25">
        <v>-7528708.9400000004</v>
      </c>
      <c r="E44" s="25">
        <v>-7560208.9400000004</v>
      </c>
      <c r="F44" s="25">
        <v>-7560208.9400000004</v>
      </c>
      <c r="G44" s="25">
        <v>0</v>
      </c>
      <c r="H44" s="26">
        <f t="shared" si="1"/>
        <v>-7559713.9400000004</v>
      </c>
      <c r="I44" s="25">
        <f t="shared" si="2"/>
        <v>7560208.9400000004</v>
      </c>
    </row>
    <row r="46" spans="1:9" s="24" customFormat="1" ht="16.5" customHeight="1" x14ac:dyDescent="0.2">
      <c r="A46" s="45" t="s">
        <v>75</v>
      </c>
      <c r="B46" s="45"/>
      <c r="C46" s="45"/>
    </row>
    <row r="48" spans="1:9" x14ac:dyDescent="0.2">
      <c r="D48" s="6" t="s">
        <v>76</v>
      </c>
    </row>
  </sheetData>
  <mergeCells count="11">
    <mergeCell ref="A46:C46"/>
    <mergeCell ref="A1:I1"/>
    <mergeCell ref="H5:H6"/>
    <mergeCell ref="I5:I6"/>
    <mergeCell ref="G5:G6"/>
    <mergeCell ref="F5:F6"/>
    <mergeCell ref="A5:B6"/>
    <mergeCell ref="C5:C6"/>
    <mergeCell ref="D5:D6"/>
    <mergeCell ref="E5:E6"/>
    <mergeCell ref="A4:B4"/>
  </mergeCells>
  <pageMargins left="0.39370080000000002" right="0.39370080000000002" top="0.39370080000000002" bottom="0.58740159999999997" header="0.3" footer="0.3"/>
  <pageSetup paperSize="9" scale="56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2024-11-07T09:30:47Z</dcterms:modified>
</cp:coreProperties>
</file>