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450" windowWidth="14940" windowHeight="8970"/>
  </bookViews>
  <sheets>
    <sheet name="Бюджет" sheetId="1" r:id="rId1"/>
  </sheets>
  <definedNames>
    <definedName name="LAST_CELL" localSheetId="0">Бюджет!#REF!</definedName>
  </definedNames>
  <calcPr calcId="145621"/>
</workbook>
</file>

<file path=xl/calcChain.xml><?xml version="1.0" encoding="utf-8"?>
<calcChain xmlns="http://schemas.openxmlformats.org/spreadsheetml/2006/main">
  <c r="J28" i="1" l="1"/>
  <c r="I28" i="1"/>
  <c r="H28" i="1"/>
  <c r="I26" i="1"/>
  <c r="E38" i="1" l="1"/>
  <c r="F38" i="1"/>
  <c r="D38" i="1"/>
  <c r="H44" i="1" l="1"/>
  <c r="I44" i="1"/>
  <c r="J44" i="1"/>
  <c r="D48" i="1"/>
  <c r="D46" i="1"/>
  <c r="D42" i="1"/>
  <c r="D35" i="1"/>
  <c r="D29" i="1"/>
  <c r="D27" i="1"/>
  <c r="D22" i="1"/>
  <c r="D16" i="1"/>
  <c r="D13" i="1"/>
  <c r="D8" i="1"/>
  <c r="H27" i="1"/>
  <c r="F27" i="1"/>
  <c r="E27" i="1"/>
  <c r="F22" i="1"/>
  <c r="E22" i="1"/>
  <c r="H26" i="1"/>
  <c r="J26" i="1"/>
  <c r="H18" i="1"/>
  <c r="I18" i="1"/>
  <c r="J18" i="1"/>
  <c r="D7" i="1" l="1"/>
  <c r="I27" i="1"/>
  <c r="G27" i="1"/>
  <c r="J27" i="1"/>
  <c r="I17" i="1"/>
  <c r="I15" i="1"/>
  <c r="H9" i="1"/>
  <c r="I9" i="1" l="1"/>
  <c r="E48" i="1" l="1"/>
  <c r="E46" i="1" l="1"/>
  <c r="E42" i="1"/>
  <c r="E35" i="1"/>
  <c r="E29" i="1"/>
  <c r="E16" i="1"/>
  <c r="E13" i="1"/>
  <c r="E8" i="1"/>
  <c r="J9" i="1"/>
  <c r="F8" i="1"/>
  <c r="F35" i="1"/>
  <c r="F42" i="1"/>
  <c r="F46" i="1"/>
  <c r="F48" i="1"/>
  <c r="F29" i="1"/>
  <c r="F16" i="1"/>
  <c r="F13" i="1"/>
  <c r="E7" i="1" l="1"/>
  <c r="F7" i="1"/>
  <c r="I19" i="1"/>
  <c r="H32" i="1" l="1"/>
  <c r="I32" i="1"/>
  <c r="J32" i="1"/>
  <c r="H11" i="1" l="1"/>
  <c r="H7" i="1" l="1"/>
  <c r="H50" i="1"/>
  <c r="H49" i="1"/>
  <c r="H48" i="1"/>
  <c r="H47" i="1"/>
  <c r="H46" i="1"/>
  <c r="H45" i="1"/>
  <c r="H43" i="1"/>
  <c r="H42" i="1"/>
  <c r="H41" i="1"/>
  <c r="H40" i="1"/>
  <c r="H39" i="1"/>
  <c r="H38" i="1"/>
  <c r="H37" i="1"/>
  <c r="H36" i="1"/>
  <c r="H35" i="1"/>
  <c r="H34" i="1"/>
  <c r="H33" i="1"/>
  <c r="H31" i="1"/>
  <c r="H30" i="1"/>
  <c r="H29" i="1"/>
  <c r="H25" i="1"/>
  <c r="H24" i="1"/>
  <c r="H23" i="1"/>
  <c r="H22" i="1"/>
  <c r="H21" i="1"/>
  <c r="H20" i="1"/>
  <c r="H19" i="1"/>
  <c r="H17" i="1"/>
  <c r="H16" i="1"/>
  <c r="H15" i="1"/>
  <c r="H14" i="1"/>
  <c r="H13" i="1"/>
  <c r="H12" i="1"/>
  <c r="H10" i="1"/>
  <c r="H8" i="1"/>
  <c r="G35" i="1" l="1"/>
  <c r="G48" i="1"/>
  <c r="G46" i="1"/>
  <c r="G42" i="1"/>
  <c r="G38" i="1"/>
  <c r="G29" i="1"/>
  <c r="G22" i="1"/>
  <c r="G16" i="1"/>
  <c r="G13" i="1"/>
  <c r="G8" i="1"/>
  <c r="I7" i="1"/>
  <c r="I50" i="1"/>
  <c r="I49" i="1"/>
  <c r="I48" i="1"/>
  <c r="I47" i="1"/>
  <c r="I46" i="1"/>
  <c r="I45" i="1"/>
  <c r="I43" i="1"/>
  <c r="I42" i="1"/>
  <c r="I41" i="1"/>
  <c r="I40" i="1"/>
  <c r="I39" i="1"/>
  <c r="I38" i="1"/>
  <c r="I37" i="1"/>
  <c r="I36" i="1"/>
  <c r="I35" i="1"/>
  <c r="I34" i="1"/>
  <c r="I33" i="1"/>
  <c r="I31" i="1"/>
  <c r="I30" i="1"/>
  <c r="I29" i="1"/>
  <c r="I25" i="1"/>
  <c r="I24" i="1"/>
  <c r="I23" i="1"/>
  <c r="I22" i="1"/>
  <c r="I21" i="1"/>
  <c r="I20" i="1"/>
  <c r="I16" i="1"/>
  <c r="I14" i="1"/>
  <c r="I13" i="1"/>
  <c r="I12" i="1"/>
  <c r="I11" i="1"/>
  <c r="I10" i="1"/>
  <c r="I8" i="1"/>
  <c r="J50" i="1"/>
  <c r="J49" i="1"/>
  <c r="J48" i="1"/>
  <c r="J47" i="1"/>
  <c r="J46" i="1"/>
  <c r="J45" i="1"/>
  <c r="J43" i="1"/>
  <c r="J42" i="1"/>
  <c r="J41" i="1"/>
  <c r="J40" i="1"/>
  <c r="J39" i="1"/>
  <c r="J38" i="1"/>
  <c r="J37" i="1"/>
  <c r="J36" i="1"/>
  <c r="J35" i="1"/>
  <c r="J34" i="1"/>
  <c r="J33" i="1"/>
  <c r="J31" i="1"/>
  <c r="J30" i="1"/>
  <c r="J29" i="1"/>
  <c r="J25" i="1"/>
  <c r="J24" i="1"/>
  <c r="J23" i="1"/>
  <c r="J22" i="1"/>
  <c r="J21" i="1"/>
  <c r="J20" i="1"/>
  <c r="J19" i="1"/>
  <c r="J17" i="1"/>
  <c r="J16" i="1"/>
  <c r="J15" i="1"/>
  <c r="J14" i="1"/>
  <c r="J13" i="1"/>
  <c r="J12" i="1"/>
  <c r="J11" i="1"/>
  <c r="J10" i="1"/>
  <c r="J8" i="1"/>
  <c r="J7" i="1"/>
</calcChain>
</file>

<file path=xl/sharedStrings.xml><?xml version="1.0" encoding="utf-8"?>
<sst xmlns="http://schemas.openxmlformats.org/spreadsheetml/2006/main" count="194" uniqueCount="104">
  <si>
    <t>Раздел</t>
  </si>
  <si>
    <t>Подраздел</t>
  </si>
  <si>
    <t>01</t>
  </si>
  <si>
    <t>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</si>
  <si>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</si>
  <si>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05</t>
  </si>
  <si>
    <t>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</si>
  <si>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</si>
  <si>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07</t>
  </si>
  <si>
    <t>13</t>
  </si>
  <si>
    <t>Другие общегосударственные вопросы</t>
  </si>
  <si>
    <t>03</t>
  </si>
  <si>
    <t>09</t>
  </si>
  <si>
    <t>14</t>
  </si>
  <si>
    <t>Другие вопросы в области национальной безопасности и правоохранительной деятельности</t>
  </si>
  <si>
    <t>Сельское хозяйство и рыболовство</t>
  </si>
  <si>
    <t>08</t>
  </si>
  <si>
    <t>Транспорт</t>
  </si>
  <si>
    <t>Дорожное хозяйство (дорожные фонды)</t>
  </si>
  <si>
    <t>12</t>
  </si>
  <si>
    <t>Другие вопросы в области национальной экономики</t>
  </si>
  <si>
    <t>Жилищное хозяйство</t>
  </si>
  <si>
    <t>02</t>
  </si>
  <si>
    <t>Коммунальное хозяйство</t>
  </si>
  <si>
    <t>Благоустройство</t>
  </si>
  <si>
    <t>Дошкольное образование</t>
  </si>
  <si>
    <t>Общее образование</t>
  </si>
  <si>
    <t>Другие вопросы в области образования</t>
  </si>
  <si>
    <t>Культура</t>
  </si>
  <si>
    <t>Другие вопросы в области культуры, кинематографии</t>
  </si>
  <si>
    <t>10</t>
  </si>
  <si>
    <t>Пенсионное обеспечение</t>
  </si>
  <si>
    <t>Охрана семьи и детства</t>
  </si>
  <si>
    <t>11</t>
  </si>
  <si>
    <t>Физическая культура</t>
  </si>
  <si>
    <t>Другие вопросы в области физической культуры и спорта</t>
  </si>
  <si>
    <t>Обслуживание государственного внутреннего и муниципального долга</t>
  </si>
  <si>
    <t>Дотации на выравнивание бюджетной обеспеченности субъектов Российской Федерации и муниципальных образований</t>
  </si>
  <si>
    <t>уточненные плановые расходы</t>
  </si>
  <si>
    <t>кассовое исполнение</t>
  </si>
  <si>
    <t>Утвержденные плановые расходы</t>
  </si>
  <si>
    <t xml:space="preserve">Наименование </t>
  </si>
  <si>
    <t>РАСХОДЫ ВСЕГО</t>
  </si>
  <si>
    <t xml:space="preserve">  НАЦИОНАЛЬНАЯ БЕЗОПАСНОСТЬ И ПРАВООХРАНИТЕЛЬНАЯ ДЕЯТЕЛЬНОСТЬ</t>
  </si>
  <si>
    <t xml:space="preserve">  НАЦИОНАЛЬНАЯ ЭКОНОМИКА</t>
  </si>
  <si>
    <t xml:space="preserve">  ЖИЛИЩНО-КОММУНАЛЬНОЕ ХОЗЯЙСТВО</t>
  </si>
  <si>
    <t xml:space="preserve">  ОБРАЗОВАНИЕ</t>
  </si>
  <si>
    <t xml:space="preserve">  КУЛЬТУРА, КИНЕМАТОГРАФИЯ</t>
  </si>
  <si>
    <t xml:space="preserve">  СОЦИАЛЬНАЯ ПОЛИТИКА</t>
  </si>
  <si>
    <t xml:space="preserve">  ФИЗИЧЕСКАЯ КУЛЬТУРА И СПОРТ</t>
  </si>
  <si>
    <t xml:space="preserve">  МЕЖБЮДЖЕТНЫЕ ТРАНСФЕРТЫ ОБЩЕГО ХАРАКТЕРА БЮДЖЕТАМ СУБЪЕКТОВ РОССИЙСКОЙ ФЕДЕРАЦИИ И МУНИЦИПАЛЬНЫХ ОБРАЗОВАНИЙ</t>
  </si>
  <si>
    <t>процент исполнения уточненных плановых значений</t>
  </si>
  <si>
    <t>удельный вес в %</t>
  </si>
  <si>
    <t>Х</t>
  </si>
  <si>
    <t>процент исполнения первоначальных плановых значений</t>
  </si>
  <si>
    <t>первоночальные плановые расходы</t>
  </si>
  <si>
    <t>Приложение №1 к пояснительной записке</t>
  </si>
  <si>
    <t>Единица измерения, руб.</t>
  </si>
  <si>
    <t>Пояснение отклонений исполнения от первоначально утвержденного плана
(при отклонении гр.9 на 5% и более)</t>
  </si>
  <si>
    <t>Дополнительное образование детей</t>
  </si>
  <si>
    <t>1</t>
  </si>
  <si>
    <t>2</t>
  </si>
  <si>
    <t>3</t>
  </si>
  <si>
    <t>4</t>
  </si>
  <si>
    <t>5</t>
  </si>
  <si>
    <t>6</t>
  </si>
  <si>
    <t>7</t>
  </si>
  <si>
    <t>Отклонение  кассового исполнения от утвержденных уточненных плановых значений</t>
  </si>
  <si>
    <t>Функционирование высшего должностного лица субъекта Российской Федерации и муниципального образования</t>
  </si>
  <si>
    <t xml:space="preserve">  ОБСЛУЖИВАНИЕ ГОСУДАРСТВЕННОГО (МУНИЦИПАЛЬНОГО) ДОЛГА</t>
  </si>
  <si>
    <t>Прочие межбюджетные трансферты общего характера</t>
  </si>
  <si>
    <t xml:space="preserve"> ОБЩЕГОСУДАРСТВЕННЫЕ ВОПРОСЫ</t>
  </si>
  <si>
    <t>В течение года увеличены расходы по предоставлению финансовой поддержки поселений в рамках решения вопросов местного значения</t>
  </si>
  <si>
    <t>Уменьшены бюджетные ассигнования по данному РзПрз и переведены на другие РзПрз по образованию</t>
  </si>
  <si>
    <t>Социальное обеспечение населения</t>
  </si>
  <si>
    <t>Гражданская оборона</t>
  </si>
  <si>
    <t>Молодежная политика</t>
  </si>
  <si>
    <t>Увеличены расходы на реализацию народных проектов в сфере агропромышленного комплекса, в т.ч. за счет субсидии из республиканского бюджета; на возмещение части затрат по приобретению горюче-смазочных материалов, используемых для уборки естественных и сеяных сенокосов (поддержка сельхозтоваропроизводителей)</t>
  </si>
  <si>
    <t>Увеличены расходы на организацию транспортного обслуживания населения по муниципальным маршрутам регулярных перевозок пассажиров и багажа автомобильным транспортом, в том числе за счет субсидии из респ.бюджета РК</t>
  </si>
  <si>
    <t xml:space="preserve">Получены из республиканского бюджета субсидии на обновление мат.-технической базы учреждений культуры, на реализацию народных проектов в сфере культуры, прошедших отбор в рамках проекта "Народный бюджет" </t>
  </si>
  <si>
    <t xml:space="preserve">Уменьшены ассигнования по компенсация родителям (законным представителям) платы за присмотр и уход за детьми, посещающими образовательные организации на территории РК, реализующие образовательную программу дошкольного образования (субвенция из РБ) </t>
  </si>
  <si>
    <t>Водное хозяйство</t>
  </si>
  <si>
    <t>Другие вопросы в области жилищно-коммунального хозяйства</t>
  </si>
  <si>
    <t>ОХРАНА ОКРУЖАЮЩЕЙ СРЕДЫ</t>
  </si>
  <si>
    <t>Другие вопросы в области охраны окружающей среды</t>
  </si>
  <si>
    <t>Спорт высших достижений</t>
  </si>
  <si>
    <t xml:space="preserve">Увеличены расходы на заработную плату и страховые взносы в связи с индексацией з/пл с 1 ноября 2023г. </t>
  </si>
  <si>
    <t>Увеличены расходы на заработную плату и страховые взносы в связи с индексацией з/пл с 1 ноября 2023г. , на проезд к месту отдыха и обратно</t>
  </si>
  <si>
    <t>Увеличены расходы на заработную плату и страховые взносы в связи с индексацией з/пл с 1 ноября 2023г. Работников финансового управления и контрольно -счетной комиссии</t>
  </si>
  <si>
    <t>В течение 2023г. увеличены расходы на содержание  имущества казны (в том числе на погашение задолженности по коммунальным платежам) и налогов по имуществу казны,  на межевание земельных участков с постановкой на кадастровый учет, на регистрацию права собственности на земельные участки, на продедение комплексных кадастровых работ. На осуществление выплат лицам, принимающим участие в период с 1 июня 2023 г. по 31 декабря 2023 г. в информационно-агитационных мероприятиях с населением РК по привлечению граждан на военную службу в Вооруженные Силы Российской Федерации по контракту и включенным в списки агитационных групп. Увеличены расходы на содействие деятельности социально-ориентированных некоммерческих организаций.</t>
  </si>
  <si>
    <t>За счет средств респ.бюджета РК увеличены расходы на организацию временной паромной переправы и её функционирование в целях осуществления грузопассажирских речных перевозок (в виду ремонта пантонного моста к Югыдъягу). Увеличены расходы на МБТ для СП на осуществление мероприятий по обеспечению безопасности людей на водных объектах, охране их жизни и здоровья. На создание и поддержание в готовности муниципальной системы оповещения</t>
  </si>
  <si>
    <t>Осуществлены расходы по обеспечению выполнения полномочий Администрацией МР "Усть-Куломский" по предоставлению помещения для работы на обслуживаемом административном участке поселения сотруднику, замещающему должность участкового уполномоченного полиции</t>
  </si>
  <si>
    <t>Направлены дополнительные ассигнования (в т.ч. за счет субсидии республиканского бюджета) на реализацию народных проектов в сфере дорожной деятельности, на реконструкцию, капитальный ремонт и ремонт, а также содержание автомобильных дорог общего пользования местного значения</t>
  </si>
  <si>
    <t>Дополнительно направлены средства на реализацию народных проектов в сфере предпринимательства, на реализацию инициативного проекта "Рейсовый маршрут:Кебанъель-Усть-Кулом", в т.ч. за счет средств республиканского бюджета.</t>
  </si>
  <si>
    <t>Расходы на реализацию народных проектов в сфере охраны окружающей среды, прошедших отбор в рамках проекта "Народный бюджет" (проект "Улучшение экологического состояния ручья в д.Кекур")</t>
  </si>
  <si>
    <t>В течении года увеличены расходы на обеспечение мероприятий по расселению непригодного для проживания жилищного фонда, на МБТ для СП на исполнение полномочий по муниципальному жилью</t>
  </si>
  <si>
    <t>В течении года увеличены ассигнования на обеспечение возмещения поставщикам топлива твердого недополученных доходов, возникающих в результате государственного регулирования цен на топливо твердое, реализуемое гражданам и используемое для нужд отопления, на предоставление МБТ СП на выполнение полномочий по водоснабжению и теплоснабжению</t>
  </si>
  <si>
    <t>В течении года увеличены расходы на участие в организации деятельности по накоплению (в том числе раздельному накоплению), сбору, транспортированию, обработке, утилизации, обезвреживанию, захоронению ТКО на территориях муниципального района "Усть-Куломский"; на МБТ СП по содержанию мест захоронений; на полномочия по безнадзорным животным</t>
  </si>
  <si>
    <t>Не израсходованы ассигнования, предусмотренные на обустройство объектами инженерной инфраструктуры и благоустройство площадок, расположенных на сельских территориях, под компактную жилищную застройку (микрорайон Северный)</t>
  </si>
  <si>
    <t>Не в полном объеме израсходованы средства, предусмотренные в бюджете на разработку проектно-сметной документации в целях реализации мероприятий, направленных на рекультивацию объектов размещения отходов, в том числе твердых коммунальных отходов</t>
  </si>
  <si>
    <t xml:space="preserve">В течение года дополнительно направлены средства на укрепление материально-технической базы учреждений, на повышение оплаты труда отдельных категорий работников в сфере образования, на реализацию инициативного поекта "Мы за здоровый образ жизни!", на реализацию народных проектов в сфере образования, на горячее питание 1-4 классов, на обеспечение деятельности советников директоров по воспитанию... </t>
  </si>
  <si>
    <t>Увеличены ассигнования на организацию и проведение мероприятий с детьми и молодежью</t>
  </si>
  <si>
    <t>Уменьшены ассигнования в связи с переводом Усть-Куломскиой спортшколы с РзПРз 1101 на РзПРз 1103</t>
  </si>
  <si>
    <t>Увеличены ассигнования в связи с переводом Усть-Куломскиой спортшколы с РзПРз 1101 на РзПРз 1103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</si>
</sst>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2" x14ac:knownFonts="1">
    <font>
      <sz val="10"/>
      <name val="Arial"/>
    </font>
    <font>
      <sz val="8.5"/>
      <name val="MS Sans Serif"/>
      <family val="2"/>
      <charset val="204"/>
    </font>
    <font>
      <sz val="8"/>
      <name val="Arial Cyr"/>
    </font>
    <font>
      <sz val="10"/>
      <name val="Times New Roman"/>
      <family val="1"/>
      <charset val="204"/>
    </font>
    <font>
      <sz val="8.5"/>
      <name val="MS Sans Serif"/>
      <family val="2"/>
      <charset val="204"/>
    </font>
    <font>
      <sz val="8"/>
      <color rgb="FF000000"/>
      <name val="Arial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"/>
      <family val="2"/>
      <charset val="204"/>
    </font>
    <font>
      <b/>
      <sz val="12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rgb="FF000000"/>
      <name val="Arial"/>
      <family val="2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0"/>
      <color rgb="FF000000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rgb="FFF1F5F9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rgb="FFD9D9D9"/>
      </left>
      <right style="thin">
        <color rgb="FFBFBFBF"/>
      </right>
      <top/>
      <bottom style="thin">
        <color rgb="FFD9D9D9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8">
    <xf numFmtId="0" fontId="0" fillId="0" borderId="0"/>
    <xf numFmtId="0" fontId="5" fillId="0" borderId="8">
      <alignment horizontal="left" wrapText="1" indent="2"/>
    </xf>
    <xf numFmtId="9" fontId="6" fillId="0" borderId="0" applyFont="0" applyFill="0" applyBorder="0" applyAlignment="0" applyProtection="0"/>
    <xf numFmtId="0" fontId="17" fillId="0" borderId="28">
      <alignment horizontal="left" vertical="top" wrapText="1"/>
    </xf>
    <xf numFmtId="0" fontId="19" fillId="0" borderId="28">
      <alignment horizontal="left" vertical="top" wrapText="1"/>
    </xf>
    <xf numFmtId="4" fontId="20" fillId="5" borderId="28">
      <alignment horizontal="right" vertical="top" shrinkToFit="1"/>
    </xf>
    <xf numFmtId="4" fontId="20" fillId="5" borderId="30">
      <alignment horizontal="right" vertical="top" shrinkToFit="1"/>
    </xf>
    <xf numFmtId="0" fontId="21" fillId="0" borderId="28">
      <alignment horizontal="left" vertical="top" wrapText="1"/>
    </xf>
  </cellStyleXfs>
  <cellXfs count="105">
    <xf numFmtId="0" fontId="0" fillId="0" borderId="0" xfId="0"/>
    <xf numFmtId="0" fontId="1" fillId="0" borderId="0" xfId="0" applyFont="1" applyBorder="1" applyAlignment="1" applyProtection="1"/>
    <xf numFmtId="0" fontId="2" fillId="0" borderId="0" xfId="0" applyFont="1" applyBorder="1" applyAlignment="1" applyProtection="1"/>
    <xf numFmtId="0" fontId="1" fillId="0" borderId="0" xfId="0" applyFont="1" applyBorder="1" applyAlignment="1" applyProtection="1">
      <alignment wrapText="1"/>
    </xf>
    <xf numFmtId="0" fontId="4" fillId="0" borderId="0" xfId="0" applyFont="1" applyBorder="1" applyAlignment="1" applyProtection="1">
      <alignment wrapText="1"/>
    </xf>
    <xf numFmtId="49" fontId="7" fillId="0" borderId="16" xfId="0" applyNumberFormat="1" applyFont="1" applyBorder="1" applyAlignment="1" applyProtection="1">
      <alignment horizontal="center" vertical="center" wrapText="1"/>
    </xf>
    <xf numFmtId="49" fontId="7" fillId="0" borderId="14" xfId="0" applyNumberFormat="1" applyFont="1" applyBorder="1" applyAlignment="1" applyProtection="1">
      <alignment horizontal="center" vertical="center" wrapText="1"/>
    </xf>
    <xf numFmtId="4" fontId="10" fillId="3" borderId="19" xfId="0" applyNumberFormat="1" applyFont="1" applyFill="1" applyBorder="1" applyAlignment="1" applyProtection="1">
      <alignment horizontal="right" vertical="center"/>
    </xf>
    <xf numFmtId="164" fontId="10" fillId="3" borderId="18" xfId="0" applyNumberFormat="1" applyFont="1" applyFill="1" applyBorder="1" applyAlignment="1">
      <alignment vertical="center"/>
    </xf>
    <xf numFmtId="49" fontId="10" fillId="2" borderId="5" xfId="0" applyNumberFormat="1" applyFont="1" applyFill="1" applyBorder="1" applyAlignment="1" applyProtection="1">
      <alignment horizontal="left" vertical="center" wrapText="1"/>
    </xf>
    <xf numFmtId="4" fontId="10" fillId="2" borderId="22" xfId="0" applyNumberFormat="1" applyFont="1" applyFill="1" applyBorder="1" applyAlignment="1" applyProtection="1">
      <alignment horizontal="right" vertical="center"/>
    </xf>
    <xf numFmtId="49" fontId="8" fillId="0" borderId="3" xfId="0" applyNumberFormat="1" applyFont="1" applyBorder="1" applyAlignment="1" applyProtection="1">
      <alignment horizontal="left" vertical="center" wrapText="1"/>
    </xf>
    <xf numFmtId="49" fontId="8" fillId="0" borderId="1" xfId="0" applyNumberFormat="1" applyFont="1" applyBorder="1" applyAlignment="1" applyProtection="1">
      <alignment horizontal="left" vertical="center" wrapText="1"/>
    </xf>
    <xf numFmtId="4" fontId="8" fillId="0" borderId="7" xfId="0" applyNumberFormat="1" applyFont="1" applyBorder="1" applyAlignment="1" applyProtection="1">
      <alignment horizontal="right" vertical="center" wrapText="1"/>
    </xf>
    <xf numFmtId="4" fontId="8" fillId="0" borderId="1" xfId="0" applyNumberFormat="1" applyFont="1" applyFill="1" applyBorder="1" applyAlignment="1" applyProtection="1">
      <alignment horizontal="right" vertical="center"/>
    </xf>
    <xf numFmtId="164" fontId="8" fillId="0" borderId="1" xfId="0" applyNumberFormat="1" applyFont="1" applyBorder="1" applyAlignment="1">
      <alignment vertical="center"/>
    </xf>
    <xf numFmtId="49" fontId="10" fillId="2" borderId="3" xfId="0" applyNumberFormat="1" applyFont="1" applyFill="1" applyBorder="1" applyAlignment="1" applyProtection="1">
      <alignment horizontal="left" vertical="center" wrapText="1"/>
    </xf>
    <xf numFmtId="49" fontId="10" fillId="2" borderId="1" xfId="0" applyNumberFormat="1" applyFont="1" applyFill="1" applyBorder="1" applyAlignment="1" applyProtection="1">
      <alignment horizontal="left" vertical="center" wrapText="1"/>
    </xf>
    <xf numFmtId="4" fontId="10" fillId="2" borderId="7" xfId="0" applyNumberFormat="1" applyFont="1" applyFill="1" applyBorder="1" applyAlignment="1" applyProtection="1">
      <alignment horizontal="right" vertical="center" wrapText="1"/>
    </xf>
    <xf numFmtId="4" fontId="10" fillId="2" borderId="1" xfId="0" applyNumberFormat="1" applyFont="1" applyFill="1" applyBorder="1" applyAlignment="1" applyProtection="1">
      <alignment horizontal="right" vertical="center"/>
    </xf>
    <xf numFmtId="164" fontId="10" fillId="2" borderId="1" xfId="0" applyNumberFormat="1" applyFont="1" applyFill="1" applyBorder="1" applyAlignment="1">
      <alignment vertical="center"/>
    </xf>
    <xf numFmtId="49" fontId="8" fillId="0" borderId="13" xfId="0" applyNumberFormat="1" applyFont="1" applyBorder="1" applyAlignment="1" applyProtection="1">
      <alignment horizontal="left" vertical="center" wrapText="1"/>
    </xf>
    <xf numFmtId="49" fontId="8" fillId="0" borderId="14" xfId="0" applyNumberFormat="1" applyFont="1" applyBorder="1" applyAlignment="1" applyProtection="1">
      <alignment horizontal="left" vertical="center" wrapText="1"/>
    </xf>
    <xf numFmtId="4" fontId="8" fillId="0" borderId="15" xfId="0" applyNumberFormat="1" applyFont="1" applyBorder="1" applyAlignment="1" applyProtection="1">
      <alignment horizontal="right" vertical="center" wrapText="1"/>
    </xf>
    <xf numFmtId="4" fontId="8" fillId="0" borderId="17" xfId="0" applyNumberFormat="1" applyFont="1" applyFill="1" applyBorder="1" applyAlignment="1" applyProtection="1">
      <alignment horizontal="right" vertical="center"/>
    </xf>
    <xf numFmtId="164" fontId="8" fillId="0" borderId="14" xfId="0" applyNumberFormat="1" applyFont="1" applyBorder="1" applyAlignment="1">
      <alignment vertical="center"/>
    </xf>
    <xf numFmtId="164" fontId="10" fillId="3" borderId="19" xfId="0" applyNumberFormat="1" applyFont="1" applyFill="1" applyBorder="1" applyAlignment="1">
      <alignment vertical="center"/>
    </xf>
    <xf numFmtId="164" fontId="8" fillId="0" borderId="7" xfId="0" applyNumberFormat="1" applyFont="1" applyBorder="1" applyAlignment="1">
      <alignment vertical="center"/>
    </xf>
    <xf numFmtId="164" fontId="10" fillId="2" borderId="7" xfId="0" applyNumberFormat="1" applyFont="1" applyFill="1" applyBorder="1" applyAlignment="1">
      <alignment vertical="center"/>
    </xf>
    <xf numFmtId="164" fontId="8" fillId="0" borderId="15" xfId="0" applyNumberFormat="1" applyFont="1" applyBorder="1" applyAlignment="1">
      <alignment vertical="center"/>
    </xf>
    <xf numFmtId="0" fontId="3" fillId="0" borderId="0" xfId="0" applyFont="1" applyAlignment="1">
      <alignment horizontal="justify" vertical="top" wrapText="1"/>
    </xf>
    <xf numFmtId="0" fontId="3" fillId="0" borderId="1" xfId="0" applyFont="1" applyBorder="1" applyAlignment="1">
      <alignment horizontal="justify" vertical="top" wrapText="1"/>
    </xf>
    <xf numFmtId="0" fontId="3" fillId="0" borderId="1" xfId="0" applyFont="1" applyBorder="1" applyAlignment="1">
      <alignment horizontal="justify" vertical="center"/>
    </xf>
    <xf numFmtId="49" fontId="3" fillId="0" borderId="1" xfId="0" applyNumberFormat="1" applyFont="1" applyBorder="1" applyAlignment="1" applyProtection="1">
      <alignment horizontal="left" vertical="center" wrapText="1"/>
    </xf>
    <xf numFmtId="49" fontId="3" fillId="0" borderId="1" xfId="0" applyNumberFormat="1" applyFont="1" applyBorder="1" applyAlignment="1">
      <alignment horizontal="justify" vertical="top" wrapText="1"/>
    </xf>
    <xf numFmtId="49" fontId="3" fillId="0" borderId="16" xfId="0" applyNumberFormat="1" applyFont="1" applyBorder="1" applyAlignment="1" applyProtection="1">
      <alignment horizontal="center" vertical="center" wrapText="1"/>
    </xf>
    <xf numFmtId="49" fontId="3" fillId="0" borderId="17" xfId="0" applyNumberFormat="1" applyFont="1" applyBorder="1" applyAlignment="1" applyProtection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49" fontId="3" fillId="0" borderId="6" xfId="0" applyNumberFormat="1" applyFont="1" applyBorder="1" applyAlignment="1">
      <alignment horizontal="center" vertical="top" wrapText="1"/>
    </xf>
    <xf numFmtId="0" fontId="13" fillId="0" borderId="0" xfId="0" applyFont="1"/>
    <xf numFmtId="49" fontId="3" fillId="0" borderId="25" xfId="0" applyNumberFormat="1" applyFont="1" applyBorder="1" applyAlignment="1" applyProtection="1">
      <alignment horizontal="center" vertical="center" wrapText="1"/>
    </xf>
    <xf numFmtId="49" fontId="3" fillId="0" borderId="26" xfId="0" applyNumberFormat="1" applyFont="1" applyBorder="1" applyAlignment="1" applyProtection="1">
      <alignment horizontal="center" vertical="center" wrapText="1"/>
    </xf>
    <xf numFmtId="4" fontId="8" fillId="0" borderId="1" xfId="0" applyNumberFormat="1" applyFont="1" applyBorder="1" applyAlignment="1" applyProtection="1">
      <alignment horizontal="right" vertical="center" wrapText="1"/>
    </xf>
    <xf numFmtId="4" fontId="10" fillId="2" borderId="1" xfId="0" applyNumberFormat="1" applyFont="1" applyFill="1" applyBorder="1" applyAlignment="1" applyProtection="1">
      <alignment horizontal="right" vertical="center" wrapText="1"/>
    </xf>
    <xf numFmtId="49" fontId="7" fillId="0" borderId="1" xfId="0" applyNumberFormat="1" applyFont="1" applyBorder="1" applyAlignment="1" applyProtection="1">
      <alignment horizontal="left" vertical="center" wrapText="1"/>
    </xf>
    <xf numFmtId="49" fontId="12" fillId="2" borderId="1" xfId="0" applyNumberFormat="1" applyFont="1" applyFill="1" applyBorder="1" applyAlignment="1" applyProtection="1">
      <alignment horizontal="left" vertical="center" wrapText="1"/>
    </xf>
    <xf numFmtId="49" fontId="7" fillId="0" borderId="14" xfId="0" applyNumberFormat="1" applyFont="1" applyBorder="1" applyAlignment="1" applyProtection="1">
      <alignment horizontal="left" vertical="center" wrapText="1"/>
    </xf>
    <xf numFmtId="4" fontId="14" fillId="3" borderId="18" xfId="0" applyNumberFormat="1" applyFont="1" applyFill="1" applyBorder="1" applyAlignment="1" applyProtection="1">
      <alignment horizontal="right" vertical="center"/>
    </xf>
    <xf numFmtId="4" fontId="14" fillId="2" borderId="1" xfId="0" applyNumberFormat="1" applyFont="1" applyFill="1" applyBorder="1" applyAlignment="1" applyProtection="1">
      <alignment horizontal="right" vertical="center" wrapText="1"/>
    </xf>
    <xf numFmtId="4" fontId="8" fillId="0" borderId="14" xfId="0" applyNumberFormat="1" applyFont="1" applyBorder="1" applyAlignment="1" applyProtection="1">
      <alignment horizontal="right" vertical="center" wrapText="1"/>
    </xf>
    <xf numFmtId="0" fontId="3" fillId="0" borderId="14" xfId="0" applyFont="1" applyBorder="1" applyAlignment="1">
      <alignment horizontal="justify" vertical="top" wrapText="1"/>
    </xf>
    <xf numFmtId="49" fontId="3" fillId="0" borderId="1" xfId="0" applyNumberFormat="1" applyFont="1" applyBorder="1" applyAlignment="1" applyProtection="1">
      <alignment horizontal="left" vertical="top" wrapText="1"/>
    </xf>
    <xf numFmtId="4" fontId="8" fillId="0" borderId="6" xfId="0" applyNumberFormat="1" applyFont="1" applyBorder="1" applyAlignment="1" applyProtection="1">
      <alignment horizontal="right" vertical="center" wrapText="1"/>
    </xf>
    <xf numFmtId="49" fontId="10" fillId="2" borderId="25" xfId="0" applyNumberFormat="1" applyFont="1" applyFill="1" applyBorder="1" applyAlignment="1" applyProtection="1">
      <alignment horizontal="left" vertical="center" wrapText="1"/>
    </xf>
    <xf numFmtId="4" fontId="14" fillId="2" borderId="25" xfId="0" applyNumberFormat="1" applyFont="1" applyFill="1" applyBorder="1" applyAlignment="1" applyProtection="1">
      <alignment horizontal="right" vertical="center" wrapText="1"/>
    </xf>
    <xf numFmtId="4" fontId="10" fillId="2" borderId="25" xfId="0" applyNumberFormat="1" applyFont="1" applyFill="1" applyBorder="1" applyAlignment="1" applyProtection="1">
      <alignment horizontal="right" vertical="center" wrapText="1"/>
    </xf>
    <xf numFmtId="4" fontId="10" fillId="2" borderId="26" xfId="0" applyNumberFormat="1" applyFont="1" applyFill="1" applyBorder="1" applyAlignment="1" applyProtection="1">
      <alignment horizontal="right" vertical="center" wrapText="1"/>
    </xf>
    <xf numFmtId="164" fontId="10" fillId="2" borderId="25" xfId="0" applyNumberFormat="1" applyFont="1" applyFill="1" applyBorder="1" applyAlignment="1">
      <alignment vertical="center"/>
    </xf>
    <xf numFmtId="164" fontId="10" fillId="2" borderId="26" xfId="0" applyNumberFormat="1" applyFont="1" applyFill="1" applyBorder="1" applyAlignment="1">
      <alignment vertical="center"/>
    </xf>
    <xf numFmtId="49" fontId="8" fillId="0" borderId="5" xfId="0" applyNumberFormat="1" applyFont="1" applyFill="1" applyBorder="1" applyAlignment="1" applyProtection="1">
      <alignment horizontal="left" vertical="center" wrapText="1"/>
    </xf>
    <xf numFmtId="49" fontId="8" fillId="0" borderId="1" xfId="0" applyNumberFormat="1" applyFont="1" applyFill="1" applyBorder="1" applyAlignment="1" applyProtection="1">
      <alignment horizontal="left" vertical="center" wrapText="1"/>
    </xf>
    <xf numFmtId="4" fontId="8" fillId="0" borderId="1" xfId="0" applyNumberFormat="1" applyFont="1" applyFill="1" applyBorder="1" applyAlignment="1" applyProtection="1">
      <alignment horizontal="right" vertical="center" wrapText="1"/>
    </xf>
    <xf numFmtId="9" fontId="15" fillId="0" borderId="1" xfId="2" applyFont="1" applyFill="1" applyBorder="1" applyAlignment="1" applyProtection="1">
      <alignment horizontal="left" vertical="center" wrapText="1"/>
    </xf>
    <xf numFmtId="9" fontId="11" fillId="2" borderId="25" xfId="2" applyFont="1" applyFill="1" applyBorder="1" applyAlignment="1" applyProtection="1">
      <alignment vertical="center" wrapText="1"/>
    </xf>
    <xf numFmtId="4" fontId="18" fillId="4" borderId="27" xfId="0" applyNumberFormat="1" applyFont="1" applyFill="1" applyBorder="1" applyAlignment="1">
      <alignment horizontal="right" vertical="center" wrapText="1"/>
    </xf>
    <xf numFmtId="0" fontId="16" fillId="0" borderId="1" xfId="4" applyNumberFormat="1" applyFont="1" applyBorder="1" applyProtection="1">
      <alignment horizontal="left" vertical="top" wrapText="1"/>
    </xf>
    <xf numFmtId="0" fontId="17" fillId="0" borderId="1" xfId="4" applyNumberFormat="1" applyFont="1" applyBorder="1" applyProtection="1">
      <alignment horizontal="left" vertical="top" wrapText="1"/>
    </xf>
    <xf numFmtId="49" fontId="3" fillId="0" borderId="1" xfId="0" applyNumberFormat="1" applyFont="1" applyBorder="1" applyAlignment="1" applyProtection="1">
      <alignment horizontal="center" vertical="center" wrapText="1"/>
    </xf>
    <xf numFmtId="4" fontId="18" fillId="4" borderId="0" xfId="0" applyNumberFormat="1" applyFont="1" applyFill="1" applyBorder="1" applyAlignment="1">
      <alignment horizontal="right" vertical="center" wrapText="1"/>
    </xf>
    <xf numFmtId="49" fontId="8" fillId="0" borderId="31" xfId="0" applyNumberFormat="1" applyFont="1" applyBorder="1" applyAlignment="1" applyProtection="1">
      <alignment horizontal="left" vertical="center" wrapText="1"/>
    </xf>
    <xf numFmtId="49" fontId="8" fillId="0" borderId="23" xfId="0" applyNumberFormat="1" applyFont="1" applyBorder="1" applyAlignment="1" applyProtection="1">
      <alignment horizontal="left" vertical="center" wrapText="1"/>
    </xf>
    <xf numFmtId="49" fontId="7" fillId="0" borderId="23" xfId="0" applyNumberFormat="1" applyFont="1" applyBorder="1" applyAlignment="1" applyProtection="1">
      <alignment horizontal="left" vertical="center" wrapText="1"/>
    </xf>
    <xf numFmtId="4" fontId="8" fillId="0" borderId="23" xfId="0" applyNumberFormat="1" applyFont="1" applyBorder="1" applyAlignment="1" applyProtection="1">
      <alignment horizontal="right" vertical="center" wrapText="1"/>
    </xf>
    <xf numFmtId="4" fontId="18" fillId="4" borderId="1" xfId="0" applyNumberFormat="1" applyFont="1" applyFill="1" applyBorder="1" applyAlignment="1">
      <alignment horizontal="right" vertical="center" wrapText="1"/>
    </xf>
    <xf numFmtId="4" fontId="18" fillId="4" borderId="32" xfId="0" applyNumberFormat="1" applyFont="1" applyFill="1" applyBorder="1" applyAlignment="1">
      <alignment horizontal="right" vertical="center" wrapText="1"/>
    </xf>
    <xf numFmtId="4" fontId="18" fillId="4" borderId="14" xfId="0" applyNumberFormat="1" applyFont="1" applyFill="1" applyBorder="1" applyAlignment="1">
      <alignment horizontal="right" vertical="center" wrapText="1"/>
    </xf>
    <xf numFmtId="0" fontId="16" fillId="0" borderId="28" xfId="7" applyNumberFormat="1" applyFont="1" applyProtection="1">
      <alignment horizontal="left" vertical="top" wrapText="1"/>
    </xf>
    <xf numFmtId="0" fontId="16" fillId="0" borderId="1" xfId="7" applyNumberFormat="1" applyFont="1" applyBorder="1" applyProtection="1">
      <alignment horizontal="left" vertical="top" wrapText="1"/>
    </xf>
    <xf numFmtId="0" fontId="16" fillId="0" borderId="1" xfId="5" applyNumberFormat="1" applyFont="1" applyFill="1" applyBorder="1" applyAlignment="1" applyProtection="1">
      <alignment horizontal="left" vertical="top" wrapText="1"/>
    </xf>
    <xf numFmtId="0" fontId="20" fillId="0" borderId="1" xfId="5" applyNumberFormat="1" applyFill="1" applyBorder="1" applyAlignment="1" applyProtection="1">
      <alignment horizontal="left" vertical="top" wrapText="1"/>
    </xf>
    <xf numFmtId="0" fontId="16" fillId="0" borderId="1" xfId="3" applyNumberFormat="1" applyFont="1" applyBorder="1" applyProtection="1">
      <alignment horizontal="left" vertical="top" wrapText="1"/>
    </xf>
    <xf numFmtId="49" fontId="12" fillId="0" borderId="23" xfId="0" applyNumberFormat="1" applyFont="1" applyBorder="1" applyAlignment="1">
      <alignment horizontal="center" vertical="top" wrapText="1"/>
    </xf>
    <xf numFmtId="49" fontId="12" fillId="0" borderId="6" xfId="0" applyNumberFormat="1" applyFont="1" applyBorder="1" applyAlignment="1">
      <alignment horizontal="center" vertical="top" wrapText="1"/>
    </xf>
    <xf numFmtId="49" fontId="9" fillId="3" borderId="24" xfId="0" applyNumberFormat="1" applyFont="1" applyFill="1" applyBorder="1" applyAlignment="1" applyProtection="1">
      <alignment horizontal="center" vertical="center"/>
    </xf>
    <xf numFmtId="49" fontId="10" fillId="3" borderId="4" xfId="0" applyNumberFormat="1" applyFont="1" applyFill="1" applyBorder="1" applyAlignment="1" applyProtection="1">
      <alignment horizontal="center" vertical="center"/>
    </xf>
    <xf numFmtId="49" fontId="10" fillId="3" borderId="21" xfId="0" applyNumberFormat="1" applyFont="1" applyFill="1" applyBorder="1" applyAlignment="1" applyProtection="1">
      <alignment horizontal="center" vertical="center"/>
    </xf>
    <xf numFmtId="0" fontId="7" fillId="0" borderId="20" xfId="0" applyFont="1" applyBorder="1" applyAlignment="1">
      <alignment horizontal="center" vertical="center" wrapText="1"/>
    </xf>
    <xf numFmtId="0" fontId="7" fillId="0" borderId="21" xfId="0" applyFont="1" applyBorder="1" applyAlignment="1">
      <alignment horizontal="center" vertical="center" wrapText="1"/>
    </xf>
    <xf numFmtId="0" fontId="3" fillId="0" borderId="4" xfId="0" applyFont="1" applyBorder="1" applyAlignment="1" applyProtection="1">
      <alignment horizontal="right" wrapText="1"/>
    </xf>
    <xf numFmtId="0" fontId="3" fillId="0" borderId="0" xfId="0" applyFont="1" applyBorder="1" applyAlignment="1" applyProtection="1">
      <alignment horizontal="right"/>
    </xf>
    <xf numFmtId="0" fontId="7" fillId="0" borderId="22" xfId="0" applyFont="1" applyBorder="1" applyAlignment="1">
      <alignment horizontal="center" vertical="center" wrapText="1"/>
    </xf>
    <xf numFmtId="0" fontId="7" fillId="0" borderId="17" xfId="0" applyFont="1" applyBorder="1" applyAlignment="1">
      <alignment horizontal="center" vertical="center" wrapText="1"/>
    </xf>
    <xf numFmtId="0" fontId="7" fillId="0" borderId="11" xfId="0" applyFont="1" applyBorder="1" applyAlignment="1" applyProtection="1">
      <alignment horizontal="center" vertical="center" wrapText="1"/>
    </xf>
    <xf numFmtId="0" fontId="7" fillId="0" borderId="12" xfId="0" applyFont="1" applyBorder="1" applyAlignment="1" applyProtection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16" xfId="0" applyFont="1" applyBorder="1" applyAlignment="1">
      <alignment horizontal="center" vertical="center" wrapText="1"/>
    </xf>
    <xf numFmtId="49" fontId="7" fillId="0" borderId="2" xfId="0" applyNumberFormat="1" applyFont="1" applyBorder="1" applyAlignment="1" applyProtection="1">
      <alignment horizontal="center" vertical="center" wrapText="1"/>
    </xf>
    <xf numFmtId="49" fontId="7" fillId="0" borderId="10" xfId="0" applyNumberFormat="1" applyFont="1" applyBorder="1" applyAlignment="1" applyProtection="1">
      <alignment horizontal="center" vertical="center" wrapText="1"/>
    </xf>
    <xf numFmtId="49" fontId="7" fillId="0" borderId="25" xfId="0" applyNumberFormat="1" applyFont="1" applyBorder="1" applyAlignment="1" applyProtection="1">
      <alignment horizontal="center" vertical="center" wrapText="1"/>
    </xf>
    <xf numFmtId="49" fontId="3" fillId="0" borderId="10" xfId="0" applyNumberFormat="1" applyFont="1" applyBorder="1" applyAlignment="1" applyProtection="1">
      <alignment horizontal="center" vertical="center" wrapText="1"/>
    </xf>
    <xf numFmtId="49" fontId="3" fillId="0" borderId="25" xfId="0" applyNumberFormat="1" applyFont="1" applyBorder="1" applyAlignment="1" applyProtection="1">
      <alignment horizontal="center" vertical="center" wrapText="1"/>
    </xf>
    <xf numFmtId="49" fontId="3" fillId="0" borderId="9" xfId="0" applyNumberFormat="1" applyFont="1" applyBorder="1" applyAlignment="1" applyProtection="1">
      <alignment horizontal="center" vertical="center" wrapText="1"/>
    </xf>
    <xf numFmtId="49" fontId="3" fillId="0" borderId="29" xfId="0" applyNumberFormat="1" applyFont="1" applyBorder="1" applyAlignment="1" applyProtection="1">
      <alignment horizontal="center" vertical="center" wrapText="1"/>
    </xf>
  </cellXfs>
  <cellStyles count="8">
    <cellStyle name="ex61" xfId="4"/>
    <cellStyle name="ex64" xfId="7"/>
    <cellStyle name="ex65" xfId="3"/>
    <cellStyle name="ex66" xfId="5"/>
    <cellStyle name="ex67" xfId="6"/>
    <cellStyle name="xl92" xfId="1"/>
    <cellStyle name="Обычный" xfId="0" builtinId="0"/>
    <cellStyle name="Процентный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K50"/>
  <sheetViews>
    <sheetView showGridLines="0" tabSelected="1" topLeftCell="A2" workbookViewId="0">
      <pane xSplit="3" ySplit="6" topLeftCell="D8" activePane="bottomRight" state="frozen"/>
      <selection activeCell="A2" sqref="A2"/>
      <selection pane="topRight" activeCell="D2" sqref="D2"/>
      <selection pane="bottomLeft" activeCell="A8" sqref="A8"/>
      <selection pane="bottomRight" activeCell="H44" sqref="H44"/>
    </sheetView>
  </sheetViews>
  <sheetFormatPr defaultRowHeight="12.75" customHeight="1" outlineLevelRow="2" x14ac:dyDescent="0.2"/>
  <cols>
    <col min="1" max="1" width="7.28515625" customWidth="1"/>
    <col min="2" max="2" width="7.140625" customWidth="1"/>
    <col min="3" max="3" width="39.140625" customWidth="1"/>
    <col min="4" max="4" width="17.42578125" customWidth="1"/>
    <col min="5" max="5" width="21.85546875" customWidth="1"/>
    <col min="6" max="6" width="22.85546875" customWidth="1"/>
    <col min="7" max="7" width="10.140625" customWidth="1"/>
    <col min="8" max="8" width="20.42578125" customWidth="1"/>
    <col min="9" max="9" width="15.28515625" customWidth="1"/>
    <col min="10" max="10" width="12.28515625" customWidth="1"/>
    <col min="11" max="11" width="55.28515625" style="30" customWidth="1"/>
  </cols>
  <sheetData>
    <row r="1" spans="1:11" x14ac:dyDescent="0.2">
      <c r="A1" s="91" t="s">
        <v>56</v>
      </c>
      <c r="B1" s="91"/>
      <c r="C1" s="91"/>
      <c r="D1" s="91"/>
      <c r="E1" s="91"/>
      <c r="F1" s="91"/>
      <c r="G1" s="91"/>
      <c r="H1" s="91"/>
      <c r="I1" s="91"/>
      <c r="J1" s="91"/>
    </row>
    <row r="2" spans="1:11" x14ac:dyDescent="0.2">
      <c r="A2" s="2"/>
      <c r="B2" s="1"/>
      <c r="C2" s="1"/>
      <c r="D2" s="1"/>
      <c r="E2" s="1"/>
      <c r="F2" s="1"/>
      <c r="G2" s="1"/>
      <c r="H2" s="1"/>
      <c r="I2" s="1"/>
    </row>
    <row r="3" spans="1:11" ht="13.5" customHeight="1" thickBot="1" x14ac:dyDescent="0.25">
      <c r="A3" s="3"/>
      <c r="B3" s="3"/>
      <c r="C3" s="3"/>
      <c r="D3" s="3"/>
      <c r="E3" s="3"/>
      <c r="F3" s="4"/>
      <c r="G3" s="90" t="s">
        <v>57</v>
      </c>
      <c r="H3" s="90"/>
      <c r="I3" s="90"/>
      <c r="J3" s="90"/>
    </row>
    <row r="4" spans="1:11" ht="15" x14ac:dyDescent="0.2">
      <c r="A4" s="103" t="s">
        <v>0</v>
      </c>
      <c r="B4" s="101" t="s">
        <v>1</v>
      </c>
      <c r="C4" s="99" t="s">
        <v>41</v>
      </c>
      <c r="D4" s="94" t="s">
        <v>40</v>
      </c>
      <c r="E4" s="95"/>
      <c r="F4" s="98" t="s">
        <v>39</v>
      </c>
      <c r="G4" s="98"/>
      <c r="H4" s="88" t="s">
        <v>67</v>
      </c>
      <c r="I4" s="96" t="s">
        <v>54</v>
      </c>
      <c r="J4" s="92" t="s">
        <v>51</v>
      </c>
      <c r="K4" s="83" t="s">
        <v>58</v>
      </c>
    </row>
    <row r="5" spans="1:11" ht="84.6" customHeight="1" thickBot="1" x14ac:dyDescent="0.25">
      <c r="A5" s="104"/>
      <c r="B5" s="102"/>
      <c r="C5" s="100"/>
      <c r="D5" s="5" t="s">
        <v>55</v>
      </c>
      <c r="E5" s="5" t="s">
        <v>38</v>
      </c>
      <c r="F5" s="5" t="s">
        <v>39</v>
      </c>
      <c r="G5" s="6" t="s">
        <v>52</v>
      </c>
      <c r="H5" s="89"/>
      <c r="I5" s="97"/>
      <c r="J5" s="93"/>
      <c r="K5" s="84"/>
    </row>
    <row r="6" spans="1:11" s="41" customFormat="1" ht="17.45" customHeight="1" thickBot="1" x14ac:dyDescent="0.25">
      <c r="A6" s="69" t="s">
        <v>60</v>
      </c>
      <c r="B6" s="69" t="s">
        <v>61</v>
      </c>
      <c r="C6" s="69" t="s">
        <v>62</v>
      </c>
      <c r="D6" s="35" t="s">
        <v>63</v>
      </c>
      <c r="E6" s="42" t="s">
        <v>64</v>
      </c>
      <c r="F6" s="43" t="s">
        <v>65</v>
      </c>
      <c r="G6" s="36" t="s">
        <v>66</v>
      </c>
      <c r="H6" s="37">
        <v>8</v>
      </c>
      <c r="I6" s="38">
        <v>9</v>
      </c>
      <c r="J6" s="39">
        <v>10</v>
      </c>
      <c r="K6" s="40" t="s">
        <v>33</v>
      </c>
    </row>
    <row r="7" spans="1:11" ht="16.5" thickBot="1" x14ac:dyDescent="0.25">
      <c r="A7" s="85" t="s">
        <v>42</v>
      </c>
      <c r="B7" s="86"/>
      <c r="C7" s="87"/>
      <c r="D7" s="49">
        <f>D8+D13+D16+D22+D29+D35+D38+D42+D46+D48+D27</f>
        <v>1926136355.3299999</v>
      </c>
      <c r="E7" s="49">
        <f>E8+E13+E16+E22+E29+E35+E38+E42+E46+E48+E27</f>
        <v>2161594413.8800001</v>
      </c>
      <c r="F7" s="49">
        <f>F8+F13+F16+F22+F29+F35+F38+F42+F46+F48+F27</f>
        <v>2020672127.9300001</v>
      </c>
      <c r="G7" s="7">
        <v>100</v>
      </c>
      <c r="H7" s="7">
        <f>SUM(F7-E7)</f>
        <v>-140922285.95000005</v>
      </c>
      <c r="I7" s="8">
        <f t="shared" ref="I7:I11" si="0">SUM(F7/D7)*100</f>
        <v>104.90805193196221</v>
      </c>
      <c r="J7" s="26">
        <f t="shared" ref="J7:J50" si="1">SUM(F7/E7)*100</f>
        <v>93.480632395924417</v>
      </c>
      <c r="K7" s="31"/>
    </row>
    <row r="8" spans="1:11" ht="31.5" x14ac:dyDescent="0.2">
      <c r="A8" s="9" t="s">
        <v>2</v>
      </c>
      <c r="B8" s="55"/>
      <c r="C8" s="65" t="s">
        <v>71</v>
      </c>
      <c r="D8" s="56">
        <f>SUM(D9:D12)</f>
        <v>130721502.78</v>
      </c>
      <c r="E8" s="57">
        <f>SUM(E9:E12)</f>
        <v>148067548</v>
      </c>
      <c r="F8" s="57">
        <f>SUM(F9:F12)</f>
        <v>145561813.31</v>
      </c>
      <c r="G8" s="58">
        <f>SUM(F8/F7)*100</f>
        <v>7.2036334493867242</v>
      </c>
      <c r="H8" s="10">
        <f t="shared" ref="H8:H50" si="2">SUM(F8-E8)</f>
        <v>-2505734.6899999976</v>
      </c>
      <c r="I8" s="59">
        <f t="shared" si="0"/>
        <v>111.35261622181298</v>
      </c>
      <c r="J8" s="60">
        <f t="shared" si="1"/>
        <v>98.307708391307997</v>
      </c>
      <c r="K8" s="31"/>
    </row>
    <row r="9" spans="1:11" ht="61.15" customHeight="1" x14ac:dyDescent="0.2">
      <c r="A9" s="61" t="s">
        <v>2</v>
      </c>
      <c r="B9" s="62" t="s">
        <v>22</v>
      </c>
      <c r="C9" s="64" t="s">
        <v>68</v>
      </c>
      <c r="D9" s="66">
        <v>4120276</v>
      </c>
      <c r="E9" s="63">
        <v>4818146.42</v>
      </c>
      <c r="F9" s="63">
        <v>4596974.41</v>
      </c>
      <c r="G9" s="13" t="s">
        <v>53</v>
      </c>
      <c r="H9" s="14">
        <f>SUM(F9-E9)</f>
        <v>-221172.00999999978</v>
      </c>
      <c r="I9" s="15">
        <f t="shared" si="0"/>
        <v>111.5695747081021</v>
      </c>
      <c r="J9" s="27">
        <f t="shared" si="1"/>
        <v>95.409603803613763</v>
      </c>
      <c r="K9" s="31" t="s">
        <v>86</v>
      </c>
    </row>
    <row r="10" spans="1:11" ht="90" outlineLevel="2" x14ac:dyDescent="0.2">
      <c r="A10" s="11" t="s">
        <v>2</v>
      </c>
      <c r="B10" s="12" t="s">
        <v>3</v>
      </c>
      <c r="C10" s="46" t="s">
        <v>4</v>
      </c>
      <c r="D10" s="66">
        <v>89906418.569999993</v>
      </c>
      <c r="E10" s="54">
        <v>97295209.810000002</v>
      </c>
      <c r="F10" s="54">
        <v>96132731.959999993</v>
      </c>
      <c r="G10" s="13" t="s">
        <v>53</v>
      </c>
      <c r="H10" s="14">
        <f t="shared" si="2"/>
        <v>-1162477.8500000089</v>
      </c>
      <c r="I10" s="15">
        <f t="shared" si="0"/>
        <v>106.92532689993904</v>
      </c>
      <c r="J10" s="27">
        <f t="shared" si="1"/>
        <v>98.805205464616279</v>
      </c>
      <c r="K10" s="31" t="s">
        <v>87</v>
      </c>
    </row>
    <row r="11" spans="1:11" ht="60" outlineLevel="2" x14ac:dyDescent="0.2">
      <c r="A11" s="11" t="s">
        <v>2</v>
      </c>
      <c r="B11" s="12" t="s">
        <v>6</v>
      </c>
      <c r="C11" s="46" t="s">
        <v>7</v>
      </c>
      <c r="D11" s="66">
        <v>25752835</v>
      </c>
      <c r="E11" s="44">
        <v>29774856.829999998</v>
      </c>
      <c r="F11" s="44">
        <v>29406595.030000001</v>
      </c>
      <c r="G11" s="13" t="s">
        <v>53</v>
      </c>
      <c r="H11" s="14">
        <f>SUM(F11-E11)</f>
        <v>-368261.79999999702</v>
      </c>
      <c r="I11" s="15">
        <f t="shared" si="0"/>
        <v>114.18779730464628</v>
      </c>
      <c r="J11" s="27">
        <f t="shared" si="1"/>
        <v>98.763178603670227</v>
      </c>
      <c r="K11" s="31" t="s">
        <v>88</v>
      </c>
    </row>
    <row r="12" spans="1:11" ht="180.6" customHeight="1" outlineLevel="2" x14ac:dyDescent="0.2">
      <c r="A12" s="11" t="s">
        <v>2</v>
      </c>
      <c r="B12" s="12" t="s">
        <v>9</v>
      </c>
      <c r="C12" s="46" t="s">
        <v>10</v>
      </c>
      <c r="D12" s="66">
        <v>10941973.210000001</v>
      </c>
      <c r="E12" s="44">
        <v>16179334.939999999</v>
      </c>
      <c r="F12" s="44">
        <v>15425511.91</v>
      </c>
      <c r="G12" s="13" t="s">
        <v>53</v>
      </c>
      <c r="H12" s="14">
        <f t="shared" si="2"/>
        <v>-753823.02999999933</v>
      </c>
      <c r="I12" s="15">
        <f t="shared" ref="I12:I19" si="3">SUM(F12/D12)*100</f>
        <v>140.97559566223796</v>
      </c>
      <c r="J12" s="27">
        <f t="shared" si="1"/>
        <v>95.340828082269752</v>
      </c>
      <c r="K12" s="31" t="s">
        <v>89</v>
      </c>
    </row>
    <row r="13" spans="1:11" ht="57" x14ac:dyDescent="0.2">
      <c r="A13" s="16" t="s">
        <v>11</v>
      </c>
      <c r="B13" s="17"/>
      <c r="C13" s="47" t="s">
        <v>43</v>
      </c>
      <c r="D13" s="50">
        <f>SUM(D14:D15)</f>
        <v>2045000</v>
      </c>
      <c r="E13" s="45">
        <f>SUM(E14:E15)</f>
        <v>9173038.209999999</v>
      </c>
      <c r="F13" s="45">
        <f>SUM(F14:F15)</f>
        <v>8577593.9000000004</v>
      </c>
      <c r="G13" s="18">
        <f>SUM(F13/F7)*100</f>
        <v>0.42449211732271414</v>
      </c>
      <c r="H13" s="19">
        <f t="shared" si="2"/>
        <v>-595444.30999999866</v>
      </c>
      <c r="I13" s="20">
        <f t="shared" si="3"/>
        <v>419.44224449877748</v>
      </c>
      <c r="J13" s="28">
        <f t="shared" si="1"/>
        <v>93.508755808398632</v>
      </c>
      <c r="K13" s="67"/>
    </row>
    <row r="14" spans="1:11" ht="108.6" customHeight="1" outlineLevel="2" x14ac:dyDescent="0.2">
      <c r="A14" s="11" t="s">
        <v>11</v>
      </c>
      <c r="B14" s="12" t="s">
        <v>12</v>
      </c>
      <c r="C14" s="46" t="s">
        <v>75</v>
      </c>
      <c r="D14" s="66">
        <v>1446000</v>
      </c>
      <c r="E14" s="44">
        <v>7695868.7599999998</v>
      </c>
      <c r="F14" s="44">
        <v>7148906</v>
      </c>
      <c r="G14" s="13" t="s">
        <v>53</v>
      </c>
      <c r="H14" s="14">
        <f t="shared" si="2"/>
        <v>-546962.75999999978</v>
      </c>
      <c r="I14" s="15">
        <f t="shared" si="3"/>
        <v>494.39183955739975</v>
      </c>
      <c r="J14" s="27">
        <f t="shared" si="1"/>
        <v>92.892774330522769</v>
      </c>
      <c r="K14" s="67" t="s">
        <v>90</v>
      </c>
    </row>
    <row r="15" spans="1:11" ht="76.5" outlineLevel="2" x14ac:dyDescent="0.2">
      <c r="A15" s="11" t="s">
        <v>11</v>
      </c>
      <c r="B15" s="12" t="s">
        <v>13</v>
      </c>
      <c r="C15" s="46" t="s">
        <v>14</v>
      </c>
      <c r="D15" s="66">
        <v>599000</v>
      </c>
      <c r="E15" s="44">
        <v>1477169.45</v>
      </c>
      <c r="F15" s="44">
        <v>1428687.9</v>
      </c>
      <c r="G15" s="13" t="s">
        <v>53</v>
      </c>
      <c r="H15" s="14">
        <f t="shared" si="2"/>
        <v>-48481.550000000047</v>
      </c>
      <c r="I15" s="15">
        <f>SUM(F15/D15)*100</f>
        <v>238.51217028380631</v>
      </c>
      <c r="J15" s="27">
        <f t="shared" si="1"/>
        <v>96.717942548838934</v>
      </c>
      <c r="K15" s="78" t="s">
        <v>91</v>
      </c>
    </row>
    <row r="16" spans="1:11" ht="15.75" x14ac:dyDescent="0.2">
      <c r="A16" s="16" t="s">
        <v>3</v>
      </c>
      <c r="B16" s="17"/>
      <c r="C16" s="47" t="s">
        <v>44</v>
      </c>
      <c r="D16" s="50">
        <f>SUM(D17:D21)</f>
        <v>60218330</v>
      </c>
      <c r="E16" s="45">
        <f>SUM(E17:E21)</f>
        <v>80100181.150000006</v>
      </c>
      <c r="F16" s="45">
        <f>SUM(F17:F21)</f>
        <v>78765212.789999992</v>
      </c>
      <c r="G16" s="18">
        <f>SUM(F16/F7)*100</f>
        <v>3.8979709622999543</v>
      </c>
      <c r="H16" s="19">
        <f t="shared" si="2"/>
        <v>-1334968.3600000143</v>
      </c>
      <c r="I16" s="20">
        <f t="shared" si="3"/>
        <v>130.79939744260591</v>
      </c>
      <c r="J16" s="28">
        <f t="shared" si="1"/>
        <v>98.333376603106444</v>
      </c>
      <c r="K16" s="67"/>
    </row>
    <row r="17" spans="1:11" ht="76.5" outlineLevel="2" x14ac:dyDescent="0.2">
      <c r="A17" s="11" t="s">
        <v>3</v>
      </c>
      <c r="B17" s="12" t="s">
        <v>5</v>
      </c>
      <c r="C17" s="46" t="s">
        <v>15</v>
      </c>
      <c r="D17" s="66">
        <v>166300</v>
      </c>
      <c r="E17" s="44">
        <v>2136300</v>
      </c>
      <c r="F17" s="44">
        <v>2136300</v>
      </c>
      <c r="G17" s="13" t="s">
        <v>53</v>
      </c>
      <c r="H17" s="14">
        <f t="shared" si="2"/>
        <v>0</v>
      </c>
      <c r="I17" s="15">
        <f>SUM(F17/D17)*100</f>
        <v>1284.606133493686</v>
      </c>
      <c r="J17" s="27">
        <f t="shared" si="1"/>
        <v>100</v>
      </c>
      <c r="K17" s="53" t="s">
        <v>77</v>
      </c>
    </row>
    <row r="18" spans="1:11" ht="51" outlineLevel="2" x14ac:dyDescent="0.2">
      <c r="A18" s="11" t="s">
        <v>3</v>
      </c>
      <c r="B18" s="12" t="s">
        <v>6</v>
      </c>
      <c r="C18" s="46" t="s">
        <v>81</v>
      </c>
      <c r="D18" s="66">
        <v>0</v>
      </c>
      <c r="E18" s="44">
        <v>469554</v>
      </c>
      <c r="F18" s="44">
        <v>469554</v>
      </c>
      <c r="G18" s="13"/>
      <c r="H18" s="14">
        <f t="shared" si="2"/>
        <v>0</v>
      </c>
      <c r="I18" s="15" t="e">
        <f>SUM(F18/D18)*100</f>
        <v>#DIV/0!</v>
      </c>
      <c r="J18" s="27">
        <f t="shared" si="1"/>
        <v>100</v>
      </c>
      <c r="K18" s="79" t="s">
        <v>94</v>
      </c>
    </row>
    <row r="19" spans="1:11" ht="51" outlineLevel="2" x14ac:dyDescent="0.2">
      <c r="A19" s="11" t="s">
        <v>3</v>
      </c>
      <c r="B19" s="12" t="s">
        <v>16</v>
      </c>
      <c r="C19" s="46" t="s">
        <v>17</v>
      </c>
      <c r="D19" s="66">
        <v>8421130</v>
      </c>
      <c r="E19" s="44">
        <v>9514168.3800000008</v>
      </c>
      <c r="F19" s="44">
        <v>9384090.7899999991</v>
      </c>
      <c r="G19" s="13" t="s">
        <v>53</v>
      </c>
      <c r="H19" s="14">
        <f t="shared" si="2"/>
        <v>-130077.59000000171</v>
      </c>
      <c r="I19" s="15">
        <f t="shared" si="3"/>
        <v>111.43505432168841</v>
      </c>
      <c r="J19" s="27">
        <f t="shared" si="1"/>
        <v>98.632801262237052</v>
      </c>
      <c r="K19" s="67" t="s">
        <v>78</v>
      </c>
    </row>
    <row r="20" spans="1:11" ht="63.75" outlineLevel="2" x14ac:dyDescent="0.2">
      <c r="A20" s="11" t="s">
        <v>3</v>
      </c>
      <c r="B20" s="12" t="s">
        <v>12</v>
      </c>
      <c r="C20" s="46" t="s">
        <v>18</v>
      </c>
      <c r="D20" s="66">
        <v>50676900</v>
      </c>
      <c r="E20" s="44">
        <v>56407158.770000003</v>
      </c>
      <c r="F20" s="44">
        <v>55292268</v>
      </c>
      <c r="G20" s="13" t="s">
        <v>53</v>
      </c>
      <c r="H20" s="14">
        <f t="shared" si="2"/>
        <v>-1114890.7700000033</v>
      </c>
      <c r="I20" s="15">
        <f t="shared" ref="I20:I50" si="4">SUM(F20/D20)*100</f>
        <v>109.10743948426207</v>
      </c>
      <c r="J20" s="27">
        <f t="shared" si="1"/>
        <v>98.023494190611572</v>
      </c>
      <c r="K20" s="67" t="s">
        <v>92</v>
      </c>
    </row>
    <row r="21" spans="1:11" ht="51" outlineLevel="2" x14ac:dyDescent="0.2">
      <c r="A21" s="11" t="s">
        <v>3</v>
      </c>
      <c r="B21" s="12" t="s">
        <v>19</v>
      </c>
      <c r="C21" s="46" t="s">
        <v>20</v>
      </c>
      <c r="D21" s="66">
        <v>954000</v>
      </c>
      <c r="E21" s="44">
        <v>11573000</v>
      </c>
      <c r="F21" s="44">
        <v>11483000</v>
      </c>
      <c r="G21" s="13" t="s">
        <v>53</v>
      </c>
      <c r="H21" s="14">
        <f t="shared" si="2"/>
        <v>-90000</v>
      </c>
      <c r="I21" s="15">
        <f t="shared" si="4"/>
        <v>1203.6687631027255</v>
      </c>
      <c r="J21" s="27">
        <f t="shared" si="1"/>
        <v>99.222327832022813</v>
      </c>
      <c r="K21" s="80" t="s">
        <v>93</v>
      </c>
    </row>
    <row r="22" spans="1:11" ht="28.5" x14ac:dyDescent="0.2">
      <c r="A22" s="16" t="s">
        <v>5</v>
      </c>
      <c r="B22" s="17"/>
      <c r="C22" s="47" t="s">
        <v>45</v>
      </c>
      <c r="D22" s="50">
        <f>SUM(D23:D26)</f>
        <v>229882447.61000001</v>
      </c>
      <c r="E22" s="45">
        <f>SUM(E23:E26)</f>
        <v>291051071.39999998</v>
      </c>
      <c r="F22" s="45">
        <f>SUM(F23:F26)</f>
        <v>159493425.43000001</v>
      </c>
      <c r="G22" s="18">
        <f>SUM(F22/F7)*100</f>
        <v>7.8930878110040998</v>
      </c>
      <c r="H22" s="19">
        <f t="shared" si="2"/>
        <v>-131557645.96999997</v>
      </c>
      <c r="I22" s="20">
        <f t="shared" si="4"/>
        <v>69.380427730865151</v>
      </c>
      <c r="J22" s="28">
        <f t="shared" si="1"/>
        <v>54.799119846153573</v>
      </c>
      <c r="K22" s="81"/>
    </row>
    <row r="23" spans="1:11" ht="51" outlineLevel="2" x14ac:dyDescent="0.2">
      <c r="A23" s="11" t="s">
        <v>5</v>
      </c>
      <c r="B23" s="12" t="s">
        <v>2</v>
      </c>
      <c r="C23" s="46" t="s">
        <v>21</v>
      </c>
      <c r="D23" s="66">
        <v>26765285.609999999</v>
      </c>
      <c r="E23" s="44">
        <v>77006649.260000005</v>
      </c>
      <c r="F23" s="44">
        <v>36894195.43</v>
      </c>
      <c r="G23" s="13" t="s">
        <v>53</v>
      </c>
      <c r="H23" s="14">
        <f t="shared" si="2"/>
        <v>-40112453.830000006</v>
      </c>
      <c r="I23" s="15">
        <f t="shared" si="4"/>
        <v>137.84345875321299</v>
      </c>
      <c r="J23" s="27">
        <f t="shared" si="1"/>
        <v>47.910402263359039</v>
      </c>
      <c r="K23" s="67" t="s">
        <v>95</v>
      </c>
    </row>
    <row r="24" spans="1:11" ht="81.599999999999994" customHeight="1" outlineLevel="2" x14ac:dyDescent="0.2">
      <c r="A24" s="11" t="s">
        <v>5</v>
      </c>
      <c r="B24" s="12" t="s">
        <v>22</v>
      </c>
      <c r="C24" s="46" t="s">
        <v>23</v>
      </c>
      <c r="D24" s="66">
        <v>7477952</v>
      </c>
      <c r="E24" s="44">
        <v>15014102.35</v>
      </c>
      <c r="F24" s="44">
        <v>13969538.65</v>
      </c>
      <c r="G24" s="13" t="s">
        <v>53</v>
      </c>
      <c r="H24" s="14">
        <f t="shared" si="2"/>
        <v>-1044563.6999999993</v>
      </c>
      <c r="I24" s="15">
        <f t="shared" si="4"/>
        <v>186.80968599424014</v>
      </c>
      <c r="J24" s="27">
        <f t="shared" si="1"/>
        <v>93.042782874062397</v>
      </c>
      <c r="K24" s="80" t="s">
        <v>96</v>
      </c>
    </row>
    <row r="25" spans="1:11" ht="88.9" customHeight="1" outlineLevel="2" x14ac:dyDescent="0.2">
      <c r="A25" s="11" t="s">
        <v>5</v>
      </c>
      <c r="B25" s="12" t="s">
        <v>11</v>
      </c>
      <c r="C25" s="46" t="s">
        <v>24</v>
      </c>
      <c r="D25" s="66">
        <v>4556999</v>
      </c>
      <c r="E25" s="44">
        <v>6589108.79</v>
      </c>
      <c r="F25" s="44">
        <v>6144009.5499999998</v>
      </c>
      <c r="G25" s="13" t="s">
        <v>53</v>
      </c>
      <c r="H25" s="14">
        <f t="shared" si="2"/>
        <v>-445099.24000000022</v>
      </c>
      <c r="I25" s="15">
        <f t="shared" si="4"/>
        <v>134.82578227469438</v>
      </c>
      <c r="J25" s="27">
        <f t="shared" si="1"/>
        <v>93.244925009046625</v>
      </c>
      <c r="K25" s="67" t="s">
        <v>97</v>
      </c>
    </row>
    <row r="26" spans="1:11" ht="59.45" customHeight="1" outlineLevel="2" x14ac:dyDescent="0.2">
      <c r="A26" s="71" t="s">
        <v>5</v>
      </c>
      <c r="B26" s="72" t="s">
        <v>5</v>
      </c>
      <c r="C26" s="73" t="s">
        <v>82</v>
      </c>
      <c r="D26" s="70">
        <v>191082211</v>
      </c>
      <c r="E26" s="74">
        <v>192441211</v>
      </c>
      <c r="F26" s="74">
        <v>102485681.8</v>
      </c>
      <c r="G26" s="13"/>
      <c r="H26" s="14">
        <f t="shared" si="2"/>
        <v>-89955529.200000003</v>
      </c>
      <c r="I26" s="15">
        <f>SUM(F26/D26)*100</f>
        <v>53.634339514733789</v>
      </c>
      <c r="J26" s="27">
        <f t="shared" si="1"/>
        <v>53.255579336382375</v>
      </c>
      <c r="K26" s="80" t="s">
        <v>98</v>
      </c>
    </row>
    <row r="27" spans="1:11" ht="28.5" customHeight="1" outlineLevel="2" x14ac:dyDescent="0.2">
      <c r="A27" s="17" t="s">
        <v>6</v>
      </c>
      <c r="B27" s="17"/>
      <c r="C27" s="47" t="s">
        <v>83</v>
      </c>
      <c r="D27" s="45">
        <f>SUM(D28)</f>
        <v>1704211</v>
      </c>
      <c r="E27" s="45">
        <f>SUM(E28)</f>
        <v>1182561</v>
      </c>
      <c r="F27" s="45">
        <f>SUM(F28)</f>
        <v>720000</v>
      </c>
      <c r="G27" s="18">
        <f>SUM(F27/F12)*100</f>
        <v>4.6675922601520972</v>
      </c>
      <c r="H27" s="19">
        <f>SUM(H28)</f>
        <v>-462561</v>
      </c>
      <c r="I27" s="20">
        <f t="shared" si="4"/>
        <v>42.248289677745305</v>
      </c>
      <c r="J27" s="28">
        <f t="shared" si="1"/>
        <v>60.884808479224326</v>
      </c>
      <c r="K27" s="67"/>
    </row>
    <row r="28" spans="1:11" ht="72.599999999999994" customHeight="1" outlineLevel="2" x14ac:dyDescent="0.2">
      <c r="A28" s="12" t="s">
        <v>6</v>
      </c>
      <c r="B28" s="12" t="s">
        <v>5</v>
      </c>
      <c r="C28" s="46" t="s">
        <v>84</v>
      </c>
      <c r="D28" s="75">
        <v>1704211</v>
      </c>
      <c r="E28" s="44">
        <v>1182561</v>
      </c>
      <c r="F28" s="44">
        <v>720000</v>
      </c>
      <c r="G28" s="13"/>
      <c r="H28" s="14">
        <f t="shared" ref="H28" si="5">SUM(F28-E28)</f>
        <v>-462561</v>
      </c>
      <c r="I28" s="15">
        <f>SUM(F28/D28)*100</f>
        <v>42.248289677745305</v>
      </c>
      <c r="J28" s="27">
        <f t="shared" ref="J28" si="6">SUM(F28/E28)*100</f>
        <v>60.884808479224326</v>
      </c>
      <c r="K28" s="80" t="s">
        <v>99</v>
      </c>
    </row>
    <row r="29" spans="1:11" ht="15.75" x14ac:dyDescent="0.2">
      <c r="A29" s="16" t="s">
        <v>8</v>
      </c>
      <c r="B29" s="17"/>
      <c r="C29" s="47" t="s">
        <v>46</v>
      </c>
      <c r="D29" s="50">
        <f>SUM(D30:D34)</f>
        <v>1026563718.53</v>
      </c>
      <c r="E29" s="45">
        <f>SUM(E30:E34)</f>
        <v>1122203827.1500001</v>
      </c>
      <c r="F29" s="45">
        <f>SUM(F30:F34)</f>
        <v>1119027802.97</v>
      </c>
      <c r="G29" s="18">
        <f>SUM(F29/F7)*100</f>
        <v>55.378989372033601</v>
      </c>
      <c r="H29" s="19">
        <f t="shared" si="2"/>
        <v>-3176024.1800000668</v>
      </c>
      <c r="I29" s="20">
        <f t="shared" si="4"/>
        <v>109.00714517481731</v>
      </c>
      <c r="J29" s="28">
        <f t="shared" si="1"/>
        <v>99.716983305246245</v>
      </c>
      <c r="K29" s="68"/>
    </row>
    <row r="30" spans="1:11" ht="15.75" outlineLevel="2" x14ac:dyDescent="0.2">
      <c r="A30" s="11" t="s">
        <v>8</v>
      </c>
      <c r="B30" s="12" t="s">
        <v>2</v>
      </c>
      <c r="C30" s="46" t="s">
        <v>25</v>
      </c>
      <c r="D30" s="66">
        <v>250247777.78</v>
      </c>
      <c r="E30" s="44">
        <v>253998847</v>
      </c>
      <c r="F30" s="44">
        <v>253698847</v>
      </c>
      <c r="G30" s="13" t="s">
        <v>53</v>
      </c>
      <c r="H30" s="14">
        <f t="shared" si="2"/>
        <v>-300000</v>
      </c>
      <c r="I30" s="15">
        <f t="shared" si="4"/>
        <v>101.3790608854213</v>
      </c>
      <c r="J30" s="27">
        <f t="shared" si="1"/>
        <v>99.881889227631021</v>
      </c>
      <c r="K30" s="67"/>
    </row>
    <row r="31" spans="1:11" ht="98.45" customHeight="1" outlineLevel="2" x14ac:dyDescent="0.2">
      <c r="A31" s="11" t="s">
        <v>8</v>
      </c>
      <c r="B31" s="12" t="s">
        <v>22</v>
      </c>
      <c r="C31" s="46" t="s">
        <v>26</v>
      </c>
      <c r="D31" s="66">
        <v>668269388.08000004</v>
      </c>
      <c r="E31" s="44">
        <v>762172345.95000005</v>
      </c>
      <c r="F31" s="44">
        <v>759619345.95000005</v>
      </c>
      <c r="G31" s="13" t="s">
        <v>53</v>
      </c>
      <c r="H31" s="14">
        <f t="shared" si="2"/>
        <v>-2553000</v>
      </c>
      <c r="I31" s="15">
        <f t="shared" si="4"/>
        <v>113.66963076558945</v>
      </c>
      <c r="J31" s="27">
        <f t="shared" si="1"/>
        <v>99.665036390579374</v>
      </c>
      <c r="K31" s="31" t="s">
        <v>100</v>
      </c>
    </row>
    <row r="32" spans="1:11" ht="25.5" outlineLevel="2" x14ac:dyDescent="0.2">
      <c r="A32" s="11" t="s">
        <v>8</v>
      </c>
      <c r="B32" s="12" t="s">
        <v>11</v>
      </c>
      <c r="C32" s="46" t="s">
        <v>59</v>
      </c>
      <c r="D32" s="66">
        <v>31334588</v>
      </c>
      <c r="E32" s="44">
        <v>24961017.530000001</v>
      </c>
      <c r="F32" s="44">
        <v>24961017.530000001</v>
      </c>
      <c r="G32" s="13" t="s">
        <v>53</v>
      </c>
      <c r="H32" s="14">
        <f t="shared" si="2"/>
        <v>0</v>
      </c>
      <c r="I32" s="15">
        <f t="shared" si="4"/>
        <v>79.65963212919857</v>
      </c>
      <c r="J32" s="27">
        <f t="shared" si="1"/>
        <v>100</v>
      </c>
      <c r="K32" s="33" t="s">
        <v>73</v>
      </c>
    </row>
    <row r="33" spans="1:11" ht="25.5" outlineLevel="2" x14ac:dyDescent="0.2">
      <c r="A33" s="11" t="s">
        <v>8</v>
      </c>
      <c r="B33" s="12" t="s">
        <v>8</v>
      </c>
      <c r="C33" s="46" t="s">
        <v>76</v>
      </c>
      <c r="D33" s="66">
        <v>1300000</v>
      </c>
      <c r="E33" s="44">
        <v>2225586</v>
      </c>
      <c r="F33" s="44">
        <v>2205586</v>
      </c>
      <c r="G33" s="13" t="s">
        <v>53</v>
      </c>
      <c r="H33" s="14">
        <f t="shared" si="2"/>
        <v>-20000</v>
      </c>
      <c r="I33" s="15">
        <f t="shared" si="4"/>
        <v>169.66046153846156</v>
      </c>
      <c r="J33" s="27">
        <f t="shared" si="1"/>
        <v>99.101360270957855</v>
      </c>
      <c r="K33" s="82" t="s">
        <v>101</v>
      </c>
    </row>
    <row r="34" spans="1:11" ht="27.75" customHeight="1" outlineLevel="2" x14ac:dyDescent="0.2">
      <c r="A34" s="11" t="s">
        <v>8</v>
      </c>
      <c r="B34" s="12" t="s">
        <v>12</v>
      </c>
      <c r="C34" s="46" t="s">
        <v>27</v>
      </c>
      <c r="D34" s="66">
        <v>75411964.670000002</v>
      </c>
      <c r="E34" s="44">
        <v>78846030.670000002</v>
      </c>
      <c r="F34" s="44">
        <v>78543006.489999995</v>
      </c>
      <c r="G34" s="13" t="s">
        <v>53</v>
      </c>
      <c r="H34" s="14">
        <f t="shared" si="2"/>
        <v>-303024.18000000715</v>
      </c>
      <c r="I34" s="15">
        <f t="shared" si="4"/>
        <v>104.1519165210737</v>
      </c>
      <c r="J34" s="27">
        <f t="shared" si="1"/>
        <v>99.615676049352089</v>
      </c>
      <c r="K34" s="31"/>
    </row>
    <row r="35" spans="1:11" ht="15.75" x14ac:dyDescent="0.2">
      <c r="A35" s="16" t="s">
        <v>16</v>
      </c>
      <c r="B35" s="17"/>
      <c r="C35" s="47" t="s">
        <v>47</v>
      </c>
      <c r="D35" s="50">
        <f>SUM(D36:D37)</f>
        <v>179226844.05000001</v>
      </c>
      <c r="E35" s="45">
        <f>SUM(E36:E37)</f>
        <v>202524641.19999999</v>
      </c>
      <c r="F35" s="45">
        <f>SUM(F36:F37)</f>
        <v>202073465.73000002</v>
      </c>
      <c r="G35" s="18">
        <f>SUM(F35/F7)*100</f>
        <v>10.000309448371835</v>
      </c>
      <c r="H35" s="19">
        <f t="shared" si="2"/>
        <v>-451175.46999996901</v>
      </c>
      <c r="I35" s="20">
        <f t="shared" si="4"/>
        <v>112.74732130730727</v>
      </c>
      <c r="J35" s="28">
        <f t="shared" si="1"/>
        <v>99.777224407199711</v>
      </c>
      <c r="K35" s="31"/>
    </row>
    <row r="36" spans="1:11" ht="51" outlineLevel="2" x14ac:dyDescent="0.2">
      <c r="A36" s="11" t="s">
        <v>16</v>
      </c>
      <c r="B36" s="12" t="s">
        <v>2</v>
      </c>
      <c r="C36" s="46" t="s">
        <v>28</v>
      </c>
      <c r="D36" s="66">
        <v>129031624.52</v>
      </c>
      <c r="E36" s="44">
        <v>150342608.94</v>
      </c>
      <c r="F36" s="44">
        <v>150017778.24000001</v>
      </c>
      <c r="G36" s="13" t="s">
        <v>53</v>
      </c>
      <c r="H36" s="14">
        <f t="shared" si="2"/>
        <v>-324830.69999998808</v>
      </c>
      <c r="I36" s="15">
        <f t="shared" si="4"/>
        <v>116.26434899046562</v>
      </c>
      <c r="J36" s="27">
        <f t="shared" si="1"/>
        <v>99.783939694614702</v>
      </c>
      <c r="K36" s="31" t="s">
        <v>79</v>
      </c>
    </row>
    <row r="37" spans="1:11" ht="30" outlineLevel="2" x14ac:dyDescent="0.2">
      <c r="A37" s="11" t="s">
        <v>16</v>
      </c>
      <c r="B37" s="12" t="s">
        <v>3</v>
      </c>
      <c r="C37" s="46" t="s">
        <v>29</v>
      </c>
      <c r="D37" s="66">
        <v>50195219.530000001</v>
      </c>
      <c r="E37" s="44">
        <v>52182032.259999998</v>
      </c>
      <c r="F37" s="44">
        <v>52055687.490000002</v>
      </c>
      <c r="G37" s="13" t="s">
        <v>53</v>
      </c>
      <c r="H37" s="14">
        <f t="shared" si="2"/>
        <v>-126344.76999999583</v>
      </c>
      <c r="I37" s="15">
        <f t="shared" si="4"/>
        <v>103.70646443510037</v>
      </c>
      <c r="J37" s="27">
        <f t="shared" si="1"/>
        <v>99.75787686962731</v>
      </c>
      <c r="K37" s="31"/>
    </row>
    <row r="38" spans="1:11" ht="27" customHeight="1" x14ac:dyDescent="0.2">
      <c r="A38" s="16" t="s">
        <v>30</v>
      </c>
      <c r="B38" s="17"/>
      <c r="C38" s="47" t="s">
        <v>48</v>
      </c>
      <c r="D38" s="50">
        <f>SUM(D39:D41)</f>
        <v>72259454</v>
      </c>
      <c r="E38" s="50">
        <f t="shared" ref="E38:F38" si="7">SUM(E39:E41)</f>
        <v>66400510.969999999</v>
      </c>
      <c r="F38" s="50">
        <f t="shared" si="7"/>
        <v>65673909.399999999</v>
      </c>
      <c r="G38" s="18">
        <f>SUM(F38/F7)*100</f>
        <v>3.2501022057090037</v>
      </c>
      <c r="H38" s="19">
        <f t="shared" si="2"/>
        <v>-726601.5700000003</v>
      </c>
      <c r="I38" s="20">
        <f t="shared" si="4"/>
        <v>90.886251922136026</v>
      </c>
      <c r="J38" s="28">
        <f t="shared" si="1"/>
        <v>98.905728947886743</v>
      </c>
      <c r="K38" s="31"/>
    </row>
    <row r="39" spans="1:11" ht="15.75" outlineLevel="2" x14ac:dyDescent="0.2">
      <c r="A39" s="11" t="s">
        <v>30</v>
      </c>
      <c r="B39" s="12" t="s">
        <v>2</v>
      </c>
      <c r="C39" s="46" t="s">
        <v>31</v>
      </c>
      <c r="D39" s="66">
        <v>9528537</v>
      </c>
      <c r="E39" s="44">
        <v>10021753.039999999</v>
      </c>
      <c r="F39" s="44">
        <v>9994073.7799999993</v>
      </c>
      <c r="G39" s="13" t="s">
        <v>53</v>
      </c>
      <c r="H39" s="14">
        <f t="shared" si="2"/>
        <v>-27679.259999999776</v>
      </c>
      <c r="I39" s="15">
        <f t="shared" si="4"/>
        <v>104.88571099634707</v>
      </c>
      <c r="J39" s="27">
        <f t="shared" si="1"/>
        <v>99.723808201124868</v>
      </c>
      <c r="K39" s="31"/>
    </row>
    <row r="40" spans="1:11" ht="15.75" outlineLevel="2" x14ac:dyDescent="0.2">
      <c r="A40" s="11" t="s">
        <v>30</v>
      </c>
      <c r="B40" s="12" t="s">
        <v>11</v>
      </c>
      <c r="C40" s="46" t="s">
        <v>74</v>
      </c>
      <c r="D40" s="66">
        <v>17626407</v>
      </c>
      <c r="E40" s="44">
        <v>17648247.93</v>
      </c>
      <c r="F40" s="44">
        <v>16949386.559999999</v>
      </c>
      <c r="G40" s="13" t="s">
        <v>53</v>
      </c>
      <c r="H40" s="14">
        <f t="shared" si="2"/>
        <v>-698861.37000000104</v>
      </c>
      <c r="I40" s="15">
        <f t="shared" si="4"/>
        <v>96.159055898346139</v>
      </c>
      <c r="J40" s="27">
        <f t="shared" si="1"/>
        <v>96.040052401961006</v>
      </c>
      <c r="K40" s="67"/>
    </row>
    <row r="41" spans="1:11" ht="63.75" outlineLevel="2" x14ac:dyDescent="0.2">
      <c r="A41" s="11" t="s">
        <v>30</v>
      </c>
      <c r="B41" s="12" t="s">
        <v>3</v>
      </c>
      <c r="C41" s="46" t="s">
        <v>32</v>
      </c>
      <c r="D41" s="66">
        <v>45104510</v>
      </c>
      <c r="E41" s="44">
        <v>38730510</v>
      </c>
      <c r="F41" s="44">
        <v>38730449.060000002</v>
      </c>
      <c r="G41" s="13" t="s">
        <v>53</v>
      </c>
      <c r="H41" s="14">
        <f t="shared" si="2"/>
        <v>-60.939999997615814</v>
      </c>
      <c r="I41" s="15">
        <f t="shared" si="4"/>
        <v>85.868240359999476</v>
      </c>
      <c r="J41" s="27">
        <f t="shared" si="1"/>
        <v>99.999842656345095</v>
      </c>
      <c r="K41" s="32" t="s">
        <v>80</v>
      </c>
    </row>
    <row r="42" spans="1:11" ht="28.5" x14ac:dyDescent="0.2">
      <c r="A42" s="16" t="s">
        <v>33</v>
      </c>
      <c r="B42" s="17"/>
      <c r="C42" s="47" t="s">
        <v>49</v>
      </c>
      <c r="D42" s="50">
        <f>SUM(D43:D45)</f>
        <v>68846609.359999999</v>
      </c>
      <c r="E42" s="45">
        <f>SUM(E43:E45)</f>
        <v>77070384.159999996</v>
      </c>
      <c r="F42" s="45">
        <f>SUM(F43:F45)</f>
        <v>76958253.760000005</v>
      </c>
      <c r="G42" s="18">
        <f>SUM(F42/F7)*100</f>
        <v>3.8085472994986538</v>
      </c>
      <c r="H42" s="19">
        <f t="shared" si="2"/>
        <v>-112130.39999999106</v>
      </c>
      <c r="I42" s="20">
        <f t="shared" si="4"/>
        <v>111.78219882635628</v>
      </c>
      <c r="J42" s="28">
        <f t="shared" si="1"/>
        <v>99.85450909422326</v>
      </c>
      <c r="K42" s="31"/>
    </row>
    <row r="43" spans="1:11" ht="25.5" outlineLevel="2" x14ac:dyDescent="0.2">
      <c r="A43" s="11" t="s">
        <v>33</v>
      </c>
      <c r="B43" s="12" t="s">
        <v>2</v>
      </c>
      <c r="C43" s="46" t="s">
        <v>34</v>
      </c>
      <c r="D43" s="66">
        <v>63747780.149999999</v>
      </c>
      <c r="E43" s="44">
        <v>40366874.490000002</v>
      </c>
      <c r="F43" s="44">
        <v>40366874.490000002</v>
      </c>
      <c r="G43" s="13" t="s">
        <v>53</v>
      </c>
      <c r="H43" s="14">
        <f t="shared" si="2"/>
        <v>0</v>
      </c>
      <c r="I43" s="15">
        <f t="shared" si="4"/>
        <v>63.322792409423222</v>
      </c>
      <c r="J43" s="27">
        <f t="shared" si="1"/>
        <v>100</v>
      </c>
      <c r="K43" s="31" t="s">
        <v>102</v>
      </c>
    </row>
    <row r="44" spans="1:11" ht="25.5" outlineLevel="2" x14ac:dyDescent="0.2">
      <c r="A44" s="11" t="s">
        <v>33</v>
      </c>
      <c r="B44" s="12" t="s">
        <v>11</v>
      </c>
      <c r="C44" s="46" t="s">
        <v>85</v>
      </c>
      <c r="D44" s="66">
        <v>0</v>
      </c>
      <c r="E44" s="44">
        <v>31297449.120000001</v>
      </c>
      <c r="F44" s="44">
        <v>31297449.120000001</v>
      </c>
      <c r="G44" s="13"/>
      <c r="H44" s="14">
        <f t="shared" si="2"/>
        <v>0</v>
      </c>
      <c r="I44" s="15" t="e">
        <f t="shared" si="4"/>
        <v>#DIV/0!</v>
      </c>
      <c r="J44" s="27">
        <f t="shared" si="1"/>
        <v>100</v>
      </c>
      <c r="K44" s="31" t="s">
        <v>103</v>
      </c>
    </row>
    <row r="45" spans="1:11" ht="30" outlineLevel="2" x14ac:dyDescent="0.2">
      <c r="A45" s="11" t="s">
        <v>33</v>
      </c>
      <c r="B45" s="12" t="s">
        <v>5</v>
      </c>
      <c r="C45" s="46" t="s">
        <v>35</v>
      </c>
      <c r="D45" s="66">
        <v>5098829.21</v>
      </c>
      <c r="E45" s="44">
        <v>5406060.5499999998</v>
      </c>
      <c r="F45" s="44">
        <v>5293930.1500000004</v>
      </c>
      <c r="G45" s="13" t="s">
        <v>53</v>
      </c>
      <c r="H45" s="14">
        <f t="shared" si="2"/>
        <v>-112130.39999999944</v>
      </c>
      <c r="I45" s="15">
        <f t="shared" si="4"/>
        <v>103.82638703836878</v>
      </c>
      <c r="J45" s="27">
        <f t="shared" si="1"/>
        <v>97.925838991943976</v>
      </c>
      <c r="K45" s="31"/>
    </row>
    <row r="46" spans="1:11" ht="42.75" x14ac:dyDescent="0.2">
      <c r="A46" s="16" t="s">
        <v>9</v>
      </c>
      <c r="B46" s="17"/>
      <c r="C46" s="47" t="s">
        <v>69</v>
      </c>
      <c r="D46" s="45">
        <f>SUM(D47)</f>
        <v>8990</v>
      </c>
      <c r="E46" s="45">
        <f>SUM(E47)</f>
        <v>8588.0400000000009</v>
      </c>
      <c r="F46" s="45">
        <f>SUM(F47)</f>
        <v>8588.0400000000009</v>
      </c>
      <c r="G46" s="18">
        <f>SUM(F46/F7)*100</f>
        <v>4.250090789740189E-4</v>
      </c>
      <c r="H46" s="19">
        <f t="shared" si="2"/>
        <v>0</v>
      </c>
      <c r="I46" s="20">
        <f t="shared" si="4"/>
        <v>95.528809788654073</v>
      </c>
      <c r="J46" s="28">
        <f t="shared" si="1"/>
        <v>100</v>
      </c>
      <c r="K46" s="31"/>
    </row>
    <row r="47" spans="1:11" ht="30" outlineLevel="2" x14ac:dyDescent="0.2">
      <c r="A47" s="11" t="s">
        <v>9</v>
      </c>
      <c r="B47" s="12" t="s">
        <v>2</v>
      </c>
      <c r="C47" s="46" t="s">
        <v>36</v>
      </c>
      <c r="D47" s="66">
        <v>8990</v>
      </c>
      <c r="E47" s="44">
        <v>8588.0400000000009</v>
      </c>
      <c r="F47" s="44">
        <v>8588.0400000000009</v>
      </c>
      <c r="G47" s="13" t="s">
        <v>53</v>
      </c>
      <c r="H47" s="14">
        <f t="shared" si="2"/>
        <v>0</v>
      </c>
      <c r="I47" s="15">
        <f t="shared" si="4"/>
        <v>95.528809788654073</v>
      </c>
      <c r="J47" s="27">
        <f t="shared" si="1"/>
        <v>100</v>
      </c>
      <c r="K47" s="34"/>
    </row>
    <row r="48" spans="1:11" ht="99.75" x14ac:dyDescent="0.2">
      <c r="A48" s="16" t="s">
        <v>13</v>
      </c>
      <c r="B48" s="17"/>
      <c r="C48" s="47" t="s">
        <v>50</v>
      </c>
      <c r="D48" s="45">
        <f>SUM(D49:D50)</f>
        <v>154659248</v>
      </c>
      <c r="E48" s="45">
        <f>SUM(E49:E50)</f>
        <v>163812062.59999999</v>
      </c>
      <c r="F48" s="45">
        <f>SUM(F49:F50)</f>
        <v>163812062.59999999</v>
      </c>
      <c r="G48" s="18">
        <f>SUM(F48/F7)*100</f>
        <v>8.1068106169114618</v>
      </c>
      <c r="H48" s="19">
        <f t="shared" si="2"/>
        <v>0</v>
      </c>
      <c r="I48" s="20">
        <f t="shared" si="4"/>
        <v>105.91805192276635</v>
      </c>
      <c r="J48" s="28">
        <f t="shared" si="1"/>
        <v>100</v>
      </c>
      <c r="K48" s="31"/>
    </row>
    <row r="49" spans="1:11" ht="60" outlineLevel="2" x14ac:dyDescent="0.2">
      <c r="A49" s="11" t="s">
        <v>13</v>
      </c>
      <c r="B49" s="12" t="s">
        <v>2</v>
      </c>
      <c r="C49" s="46" t="s">
        <v>37</v>
      </c>
      <c r="D49" s="76">
        <v>80703100</v>
      </c>
      <c r="E49" s="44">
        <v>80703100</v>
      </c>
      <c r="F49" s="44">
        <v>80703100</v>
      </c>
      <c r="G49" s="13" t="s">
        <v>53</v>
      </c>
      <c r="H49" s="14">
        <f t="shared" si="2"/>
        <v>0</v>
      </c>
      <c r="I49" s="15">
        <f t="shared" si="4"/>
        <v>100</v>
      </c>
      <c r="J49" s="27">
        <f t="shared" si="1"/>
        <v>100</v>
      </c>
      <c r="K49" s="31"/>
    </row>
    <row r="50" spans="1:11" ht="50.45" customHeight="1" outlineLevel="2" thickBot="1" x14ac:dyDescent="0.25">
      <c r="A50" s="21" t="s">
        <v>13</v>
      </c>
      <c r="B50" s="22" t="s">
        <v>11</v>
      </c>
      <c r="C50" s="48" t="s">
        <v>70</v>
      </c>
      <c r="D50" s="77">
        <v>73956148</v>
      </c>
      <c r="E50" s="51">
        <v>83108962.599999994</v>
      </c>
      <c r="F50" s="51">
        <v>83108962.599999994</v>
      </c>
      <c r="G50" s="23" t="s">
        <v>53</v>
      </c>
      <c r="H50" s="24">
        <f t="shared" si="2"/>
        <v>0</v>
      </c>
      <c r="I50" s="25">
        <f t="shared" si="4"/>
        <v>112.3760023304621</v>
      </c>
      <c r="J50" s="29">
        <f t="shared" si="1"/>
        <v>100</v>
      </c>
      <c r="K50" s="52" t="s">
        <v>72</v>
      </c>
    </row>
  </sheetData>
  <mergeCells count="12">
    <mergeCell ref="K4:K5"/>
    <mergeCell ref="A7:C7"/>
    <mergeCell ref="H4:H5"/>
    <mergeCell ref="G3:J3"/>
    <mergeCell ref="A1:J1"/>
    <mergeCell ref="J4:J5"/>
    <mergeCell ref="D4:E4"/>
    <mergeCell ref="I4:I5"/>
    <mergeCell ref="F4:G4"/>
    <mergeCell ref="C4:C5"/>
    <mergeCell ref="B4:B5"/>
    <mergeCell ref="A4:A5"/>
  </mergeCells>
  <pageMargins left="0.39370078740157483" right="0" top="0" bottom="0" header="0.31496062992125984" footer="0.31496062992125984"/>
  <pageSetup paperSize="9" scale="43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Бюджет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dc:description>POI HSSF rep:2.40.0.105</dc:description>
  <cp:lastModifiedBy>ЗезеговаЕВ</cp:lastModifiedBy>
  <cp:lastPrinted>2024-04-17T12:42:28Z</cp:lastPrinted>
  <dcterms:created xsi:type="dcterms:W3CDTF">2017-05-01T07:05:59Z</dcterms:created>
  <dcterms:modified xsi:type="dcterms:W3CDTF">2024-04-17T12:49:17Z</dcterms:modified>
</cp:coreProperties>
</file>