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оходы" sheetId="3" r:id="rId1"/>
  </sheets>
  <definedNames>
    <definedName name="_xlnm._FilterDatabase" localSheetId="0" hidden="1">Доходы!$A$5:$I$135</definedName>
  </definedNames>
  <calcPr calcId="145621"/>
</workbook>
</file>

<file path=xl/calcChain.xml><?xml version="1.0" encoding="utf-8"?>
<calcChain xmlns="http://schemas.openxmlformats.org/spreadsheetml/2006/main">
  <c r="G75" i="3" l="1"/>
  <c r="E75" i="3"/>
  <c r="H133" i="3"/>
  <c r="G133" i="3"/>
  <c r="E133" i="3"/>
  <c r="H119" i="3"/>
  <c r="H120" i="3"/>
  <c r="G119" i="3"/>
  <c r="G120" i="3"/>
  <c r="F119" i="3"/>
  <c r="F121" i="3"/>
  <c r="E119" i="3"/>
  <c r="E120" i="3"/>
  <c r="E121" i="3"/>
  <c r="H116" i="3"/>
  <c r="H117" i="3"/>
  <c r="G116" i="3"/>
  <c r="G117" i="3"/>
  <c r="F116" i="3"/>
  <c r="F117" i="3"/>
  <c r="E116" i="3"/>
  <c r="E117" i="3"/>
  <c r="E59" i="3"/>
  <c r="F50" i="3"/>
  <c r="F51" i="3"/>
  <c r="F52" i="3"/>
  <c r="F53" i="3"/>
  <c r="F55" i="3"/>
  <c r="F60" i="3"/>
  <c r="F61" i="3"/>
  <c r="F63" i="3"/>
  <c r="F64" i="3"/>
  <c r="F67" i="3"/>
  <c r="F68" i="3"/>
  <c r="F74" i="3"/>
  <c r="F75" i="3"/>
  <c r="F76" i="3"/>
  <c r="F90" i="3"/>
  <c r="F91" i="3"/>
  <c r="F92" i="3"/>
  <c r="F44" i="3"/>
  <c r="F45" i="3"/>
  <c r="F46" i="3"/>
  <c r="F47" i="3"/>
  <c r="F48" i="3"/>
  <c r="C130" i="3" l="1"/>
  <c r="D130" i="3"/>
  <c r="B130" i="3"/>
  <c r="C43" i="3" l="1"/>
  <c r="D43" i="3"/>
  <c r="B43" i="3"/>
  <c r="H55" i="3" l="1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7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C118" i="3"/>
  <c r="D118" i="3"/>
  <c r="B118" i="3"/>
  <c r="B98" i="3"/>
  <c r="D102" i="3"/>
  <c r="D98" i="3" s="1"/>
  <c r="C98" i="3"/>
  <c r="H94" i="3"/>
  <c r="G41" i="3"/>
  <c r="E42" i="3"/>
  <c r="C39" i="3"/>
  <c r="D39" i="3"/>
  <c r="D38" i="3" l="1"/>
  <c r="C38" i="3"/>
  <c r="C37" i="3" s="1"/>
  <c r="E34" i="3"/>
  <c r="E35" i="3"/>
  <c r="E36" i="3"/>
  <c r="G35" i="3"/>
  <c r="G36" i="3"/>
  <c r="E30" i="3"/>
  <c r="E32" i="3"/>
  <c r="F32" i="3"/>
  <c r="C33" i="3"/>
  <c r="D33" i="3"/>
  <c r="B33" i="3"/>
  <c r="G34" i="3"/>
  <c r="E33" i="3" l="1"/>
  <c r="C22" i="3"/>
  <c r="D22" i="3"/>
  <c r="H122" i="3" l="1"/>
  <c r="H123" i="3"/>
  <c r="H124" i="3"/>
  <c r="H125" i="3"/>
  <c r="H126" i="3"/>
  <c r="H127" i="3"/>
  <c r="G122" i="3"/>
  <c r="G123" i="3"/>
  <c r="G124" i="3"/>
  <c r="G125" i="3"/>
  <c r="G126" i="3"/>
  <c r="G127" i="3"/>
  <c r="G128" i="3"/>
  <c r="G129" i="3"/>
  <c r="E122" i="3"/>
  <c r="E123" i="3"/>
  <c r="E124" i="3"/>
  <c r="E125" i="3"/>
  <c r="E126" i="3"/>
  <c r="E127" i="3"/>
  <c r="E128" i="3"/>
  <c r="H24" i="3"/>
  <c r="G24" i="3"/>
  <c r="F24" i="3"/>
  <c r="E24" i="3"/>
  <c r="H20" i="3"/>
  <c r="G20" i="3"/>
  <c r="G21" i="3"/>
  <c r="F20" i="3"/>
  <c r="E20" i="3"/>
  <c r="E21" i="3"/>
  <c r="H16" i="3"/>
  <c r="H115" i="3"/>
  <c r="G115" i="3"/>
  <c r="F115" i="3"/>
  <c r="E115" i="3"/>
  <c r="B18" i="3"/>
  <c r="C18" i="3"/>
  <c r="D18" i="3"/>
  <c r="B22" i="3"/>
  <c r="G29" i="3"/>
  <c r="E29" i="3"/>
  <c r="C28" i="3"/>
  <c r="D28" i="3"/>
  <c r="B28" i="3"/>
  <c r="E18" i="3" l="1"/>
  <c r="H18" i="3"/>
  <c r="G18" i="3"/>
  <c r="F18" i="3"/>
  <c r="H53" i="3"/>
  <c r="H54" i="3"/>
  <c r="H42" i="3"/>
  <c r="G42" i="3"/>
  <c r="B39" i="3"/>
  <c r="B38" i="3" s="1"/>
  <c r="B37" i="3" s="1"/>
  <c r="C13" i="3"/>
  <c r="C10" i="3" s="1"/>
  <c r="D13" i="3"/>
  <c r="B13" i="3"/>
  <c r="B10" i="3" s="1"/>
  <c r="F13" i="3" l="1"/>
  <c r="H39" i="3"/>
  <c r="H13" i="3"/>
  <c r="D10" i="3"/>
  <c r="E10" i="3" s="1"/>
  <c r="F39" i="3"/>
  <c r="G39" i="3"/>
  <c r="E39" i="3"/>
  <c r="G10" i="3" l="1"/>
  <c r="F10" i="3"/>
  <c r="H10" i="3"/>
  <c r="E40" i="3"/>
  <c r="E41" i="3"/>
  <c r="G40" i="3"/>
  <c r="H11" i="3"/>
  <c r="H12" i="3"/>
  <c r="H14" i="3"/>
  <c r="H17" i="3"/>
  <c r="H22" i="3"/>
  <c r="H23" i="3"/>
  <c r="H25" i="3"/>
  <c r="H26" i="3"/>
  <c r="H27" i="3"/>
  <c r="H30" i="3"/>
  <c r="H32" i="3"/>
  <c r="H40" i="3"/>
  <c r="H41" i="3"/>
  <c r="H44" i="3"/>
  <c r="H45" i="3"/>
  <c r="H46" i="3"/>
  <c r="H47" i="3"/>
  <c r="H48" i="3"/>
  <c r="H49" i="3"/>
  <c r="H50" i="3"/>
  <c r="H51" i="3"/>
  <c r="H52" i="3"/>
  <c r="H95" i="3"/>
  <c r="H96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21" i="3"/>
  <c r="H128" i="3"/>
  <c r="H129" i="3"/>
  <c r="H131" i="3"/>
  <c r="H132" i="3"/>
  <c r="H134" i="3"/>
  <c r="H135" i="3"/>
  <c r="F11" i="3"/>
  <c r="F12" i="3"/>
  <c r="F14" i="3"/>
  <c r="F16" i="3"/>
  <c r="F17" i="3"/>
  <c r="F22" i="3"/>
  <c r="F23" i="3"/>
  <c r="F25" i="3"/>
  <c r="F26" i="3"/>
  <c r="F28" i="3"/>
  <c r="F30" i="3"/>
  <c r="F40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E129" i="3"/>
  <c r="H98" i="3" l="1"/>
  <c r="E23" i="3"/>
  <c r="E44" i="3" l="1"/>
  <c r="H43" i="3" l="1"/>
  <c r="G31" i="3"/>
  <c r="G44" i="3" l="1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21" i="3"/>
  <c r="G131" i="3"/>
  <c r="G132" i="3"/>
  <c r="G134" i="3"/>
  <c r="G135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32" i="3"/>
  <c r="E134" i="3"/>
  <c r="E135" i="3"/>
  <c r="D37" i="3" l="1"/>
  <c r="H118" i="3"/>
  <c r="F118" i="3"/>
  <c r="H130" i="3"/>
  <c r="G130" i="3"/>
  <c r="G118" i="3"/>
  <c r="E130" i="3"/>
  <c r="E118" i="3"/>
  <c r="G98" i="3" l="1"/>
  <c r="E98" i="3" l="1"/>
  <c r="F98" i="3"/>
  <c r="G43" i="3"/>
  <c r="G11" i="3" l="1"/>
  <c r="G12" i="3"/>
  <c r="G14" i="3"/>
  <c r="G15" i="3"/>
  <c r="G16" i="3"/>
  <c r="G17" i="3"/>
  <c r="G22" i="3"/>
  <c r="G23" i="3"/>
  <c r="G25" i="3"/>
  <c r="G26" i="3"/>
  <c r="G27" i="3"/>
  <c r="G28" i="3"/>
  <c r="G30" i="3"/>
  <c r="G32" i="3"/>
  <c r="G33" i="3"/>
  <c r="C9" i="3"/>
  <c r="C4" i="3" s="1"/>
  <c r="E28" i="3"/>
  <c r="E27" i="3"/>
  <c r="E26" i="3"/>
  <c r="E25" i="3"/>
  <c r="E22" i="3"/>
  <c r="E17" i="3"/>
  <c r="E16" i="3"/>
  <c r="E15" i="3"/>
  <c r="E14" i="3"/>
  <c r="E12" i="3"/>
  <c r="E11" i="3"/>
  <c r="E13" i="3" l="1"/>
  <c r="G13" i="3"/>
  <c r="H38" i="3"/>
  <c r="G38" i="3"/>
  <c r="G37" i="3" l="1"/>
  <c r="H37" i="3"/>
  <c r="D9" i="3"/>
  <c r="D4" i="3" s="1"/>
  <c r="G9" i="3" l="1"/>
  <c r="H9" i="3"/>
  <c r="F43" i="3"/>
  <c r="F38" i="3"/>
  <c r="E43" i="3"/>
  <c r="E38" i="3" l="1"/>
  <c r="B9" i="3" l="1"/>
  <c r="B4" i="3" s="1"/>
  <c r="F37" i="3"/>
  <c r="E37" i="3"/>
  <c r="F9" i="3" l="1"/>
  <c r="E9" i="3"/>
</calcChain>
</file>

<file path=xl/sharedStrings.xml><?xml version="1.0" encoding="utf-8"?>
<sst xmlns="http://schemas.openxmlformats.org/spreadsheetml/2006/main" count="279" uniqueCount="171">
  <si>
    <t>Наименование КВД</t>
  </si>
  <si>
    <t>НАЛОГОВЫЕ И НЕНАЛОГОВЫЕ ДОХОДЫ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</si>
  <si>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</si>
  <si>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</si>
  <si>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</si>
  <si>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</si>
  <si>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ШТРАФЫ, САНКЦИИ, ВОЗМЕЩЕНИЕ УЩЕРБА</t>
  </si>
  <si>
    <t>ПРОЧИЕ НЕНАЛОГОВЫЕ ДОХОДЫ</t>
  </si>
  <si>
    <t>БЕЗВОЗМЕЗДНЫЕ ПОСТУПЛЕНИЯ</t>
  </si>
  <si>
    <t>сумма</t>
  </si>
  <si>
    <t>%</t>
  </si>
  <si>
    <t>Приложение №1 к пояснительной записке</t>
  </si>
  <si>
    <t>БЕЗВОЗМЕЗДНЫЕ ПОСТУПЛЕНИЯ ОТ ДРУГИХ БЮДЖЕТОВ БЮДЖЕТНОЙ СИСТЕМЫ РФ</t>
  </si>
  <si>
    <t>Субсидии на мероприятия по проведению оздоровительной кампании детей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</si>
  <si>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</si>
  <si>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Субсидии на содержание автомобильных дорог общего пользования местного значения</t>
  </si>
  <si>
    <t>ИТОГО:</t>
  </si>
  <si>
    <t>-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</si>
  <si>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</si>
  <si>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</si>
  <si>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</si>
  <si>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</si>
  <si>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</si>
  <si>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</si>
  <si>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</si>
  <si>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</si>
  <si>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</si>
  <si>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Задолженность и перерасчеты</t>
  </si>
  <si>
    <t>Отклонение поступления от первоначального плана</t>
  </si>
  <si>
    <t>Отклонение поступления от уточненного плана</t>
  </si>
  <si>
    <t>Пояснение отклонений поступления от первоначально утвержденного плана
(при отклонении гр.6 на 5% и более)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</si>
  <si>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</si>
  <si>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Прочие безвозмездные поступления в бюджеты муниципальных районов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</si>
  <si>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</si>
  <si>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</si>
  <si>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на оплату муниципальными учреждениями расходов за энергетические ресурсы</t>
  </si>
  <si>
    <t>Субсидии на оплату муниципальными учреждениями услуг по обращению с твердыми коммунальными отходами</t>
  </si>
  <si>
    <t>Субсидии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</si>
  <si>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реализацию народных проектов в сфере агропромышленного комплекса, прошедших отбор в рамках проекта "Народный бюджет"</t>
  </si>
  <si>
    <t>Субвенции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</si>
  <si>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</si>
  <si>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</si>
  <si>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народных проектов в сфере образования, прошедших отбор в рамках проекта "Народный бюджет" (Мероприятие 1 в рамках проекта "Народный бюджет")</t>
  </si>
  <si>
    <t>Субсидии на реализацию народных проектов в сфере образования, прошедших отбор в рамках проекта "Народный бюджет" (Мероприятие 2 в рамках проекта "Народный бюджет")</t>
  </si>
  <si>
    <t>Субсидии на 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</si>
  <si>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Данный вид дохода первоначально не планируется. Уточнение бюджетных назначений производится по факту поступлений.</t>
  </si>
  <si>
    <t>НАЛОГ НА ДОХОДЫ ФИЗИЧЕСКИХ ЛИЦ</t>
  </si>
  <si>
    <t>АКЦИЗЫ НА НЕФТЕПРОДУКТЫ</t>
  </si>
  <si>
    <t>ГОСУДАРСТВЕННАЯ ПОШЛИНА</t>
  </si>
  <si>
    <t>НАЛОГИ НА СОВОКУПНЫЙ ДОХОД:</t>
  </si>
  <si>
    <t>ДОТАЦИИ</t>
  </si>
  <si>
    <t>СУБСИДИИ</t>
  </si>
  <si>
    <t>Субсидии на обеспечение мероприятий по расселению непригодного для проживания жилищного фонда (IV этап Программы по переселению граждан из аварийного жилищного фонда)</t>
  </si>
  <si>
    <t>Субсидии на реализацию мероприятий по обеспечению жильем молодых семей</t>
  </si>
  <si>
    <t>Субсидии на организацию транспортного обслуживания населения по муниципальным маршрутам регулярных перевозок пассажиров и багажа автомобильным транспортом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</si>
  <si>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</si>
  <si>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Субсидии на проведение комплексных кадастровых работ</t>
  </si>
  <si>
    <t>Субсидии на реализацию народных проектов в сфере дорожной деятельности, прошедших отбор в рамках проекта "Народный бюджет" (мероприятие 1)</t>
  </si>
  <si>
    <t>Субсидии на реализацию народных проектов в сфере образования, прошедших отбор в рамках проекта "Народный бюджет" (Мероприятие 1 в рамках пилотного проекта "Народный бюджет в школе")</t>
  </si>
  <si>
    <t>Субсидии на реализацию народных проектов в сфере образования, прошедших отбор в рамках проекта "Народный бюджет" (Мероприятие 10 в рамках пилотного проекта "Народный бюджет в школе")</t>
  </si>
  <si>
    <t>Субсидии на реализацию народных проектов в сфере образования, прошедших отбор в рамках проекта "Народный бюджет" (Мероприятие 2 в рамках пилотного проекта "Народный бюджет в школе")</t>
  </si>
  <si>
    <t>Субсидии на реализацию народных проектов в сфере образования, прошедших отбор в рамках проекта "Народный бюджет" (Мероприятие 3 в рамках пилотного проекта "Народный бюджет в школе")</t>
  </si>
  <si>
    <t>Субсидии на реализацию народных проектов в сфере образования, прошедших отбор в рамках проекта "Народный бюджет" (Мероприятие 3 в рамках проекта "Народный бюджет")</t>
  </si>
  <si>
    <t>Субсидии на реализацию народных проектов в сфере образования, прошедших отбор в рамках проекта "Народный бюджет" (Мероприятие 4 в рамках пилотного проекта "Народный бюджет в школе")</t>
  </si>
  <si>
    <t>Субсидии на реализацию народных проектов в сфере образования, прошедших отбор в рамках проекта "Народный бюджет" (Мероприятие 5 в рамках пилотного проекта "Народный бюджет в школе")</t>
  </si>
  <si>
    <t>Субсидии на реализацию народных проектов в сфере образования, прошедших отбор в рамках проекта "Народный бюджет" (Мероприятие 6 в рамках пилотного проекта "Народный бюджет в школе")</t>
  </si>
  <si>
    <t>Субсидии на реализацию народных проектов в сфере образования, прошедших отбор в рамках проекта "Народный бюджет" (Мероприятие 7 в рамках пилотного проекта "Народный бюджет в школе")</t>
  </si>
  <si>
    <t>Субсидии на реализацию народных проектов в сфере образования, прошедших отбор в рамках проекта "Народный бюджет" (Мероприятие 8 в рамках пилотного проекта "Народный бюджет в школе")</t>
  </si>
  <si>
    <t>Субсидии на реализацию народных проектов в сфере образования, прошедших отбор в рамках проекта "Народный бюджет" (Мероприятие 9 в рамках пилотного проекта "Народный бюджет в школе")</t>
  </si>
  <si>
    <t>Субсидии на софинансирование расходных обязательств органов местного самоуправления, возникающих при реализации муниципальных программ (подпрограмм) поддержки социально ориентированных некоммерческих организаций</t>
  </si>
  <si>
    <t>Субсидии на укрепление материально-технической базы и создание безопасных условий в организациях в сфере образования в Республике Коми (обеспечение комплексной безопасности)</t>
  </si>
  <si>
    <t>Субсидии на укрепление материально-технической базы и создание безопасных условий в организациях в сфере образования в Республике Коми (проведение капитальных и/или текущих ремонтов, приобретение оборудования для пищеблоков)</t>
  </si>
  <si>
    <t>Субсидии на укрепление материально-технической базы муниципальных учреждений сферы культуры (Ремонт, капитальный ремонт и оснащение специальным оборудованием и материалами зданий муниципальных учреждений сферы культуры)</t>
  </si>
  <si>
    <t>Субвенции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</si>
  <si>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на осуществление государственного полномочия Республики Коми, предусмотренного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</si>
  <si>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 (Министерство юстиции Республики Коми)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</si>
  <si>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 (Служба Республики Коми строительного, жилищного и технического надзора (контроля))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</si>
  <si>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</si>
  <si>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</si>
  <si>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</si>
  <si>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на 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</si>
  <si>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</si>
  <si>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на осуществление государственных полномочий Республики Коми, предусмотренных пунктом 6 статьи 1 и статьей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</si>
  <si>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на осуществление государственных полномочий Республики Коми, предусмотренных статьями 2 и 2(1)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</si>
  <si>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</si>
  <si>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</si>
  <si>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Субвенции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</si>
  <si>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Реализация мероприятий, направленных на исполнение наказов избирателей, рекомендуемых к выполнению в 2022 году (пункты 1, 4, 7, 8, 9 приложения № 1 к постановлению Правительства Республики Коми от 2 августа 2022 г. № 385)</t>
  </si>
  <si>
    <t>ДОХОДЫ ОТ ПРОДАЖ</t>
  </si>
  <si>
    <t>Доходы от продажи земельных участков, государственная собственность на которые не разграничена</t>
  </si>
  <si>
    <t>Доходы от реализации имущества, находящегося в собственности муниципальных районов,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</si>
  <si>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разграничена</t>
  </si>
  <si>
    <t>ДОХОДЫ ОТ ОКАЗАНИЯ ПЛАТНЫХ УСЛУГ И КОМПЕНСАЦИИ ЗАТРАТ ГОСУДАРСТВА</t>
  </si>
  <si>
    <t>ПЛАТЕЖИ ПРИ ПОЛЬЗОВАНИИ ПРИРОДНЫМИ РЕСУРСАМИ</t>
  </si>
  <si>
    <t>ДОХОДЫ ОТ ИСПОЛЬЗОВАНИЯ ИМУЩЕСТВА, НАХОДЯЩЕГОСЯ В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</si>
  <si>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</si>
  <si>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</si>
  <si>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</si>
  <si>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</si>
  <si>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</si>
  <si>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Увеличения количества договоров найма специализированного жилищного фонда с детьми сиротами.</t>
  </si>
  <si>
    <t xml:space="preserve">Заключение новых договоров аренды </t>
  </si>
  <si>
    <t>Доходы не планировались. Продажа земельного участка под муниципальным объектом - здание ангара с. Усть-Кулом</t>
  </si>
  <si>
    <t>Субсидия поступила по фактической потребности</t>
  </si>
  <si>
    <t>СУБВЕНЦИИ</t>
  </si>
  <si>
    <t>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</si>
  <si>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</si>
  <si>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</si>
  <si>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Первоначально утвержденные бюджетные назначения на 2023 г.</t>
  </si>
  <si>
    <t>Уточненные бюджетные назначения                         за 2023 г.</t>
  </si>
  <si>
    <t>Поступление доходов                        за 2023 г.</t>
  </si>
  <si>
    <t xml:space="preserve">Сведения о фактических поступлениях доходов по видам доходов в сравнении с первоначально утвержденными значениями и с уточненными значениями с учетом внесенных изменений за 2023 год </t>
  </si>
  <si>
    <t>Прочие неналоговые доходы бюджетов муниципальных районов в части невыясненных поступлений, по которым не осуществлен возврат (уточнение) не позднее трех лет со дня их зачисления на единый счет бюджета муниципального района</t>
  </si>
  <si>
    <t>Инициативные платежи, зачисляемые в бюджеты муниципальных районов</t>
  </si>
  <si>
    <t>Невыясненные поступления, зачисляемые в бюджеты муниципальных районов</t>
  </si>
  <si>
    <t>Данный вид дохода не планируется</t>
  </si>
  <si>
    <t>Первоначально утвержденные доходы не прогнозировались. Увеличение уточненных бюджетных назначений в течение года.</t>
  </si>
  <si>
    <t>Дотации (гранты) на поощрение муниципальных образований городских округов, муниципальных округов и муниципальных районов в Республике Коми, достигших наилучших результатов по увеличению базы доходов местного бюджета</t>
  </si>
  <si>
    <t>Дотации на выравнивание бюджетной обеспеченности муниципальных районов в Республике Коми</t>
  </si>
  <si>
    <t>Гранты на поощрение муниципальных образований муниципальных районов в Республике Коми за участие в проекте "Народный бюджет" и реализацию народных проектов в рамках проекта "Народный бюджет", а также на развитие народных инициатив в муниципальных образованиях в Республике Коми</t>
  </si>
  <si>
    <t>Субсидии на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</t>
  </si>
  <si>
    <t>Субсидии на государственную поддержку отрасли культуры (Федеральный проект "Сохранение культурного и исторического наследия") (Проведены 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Федерации)</t>
  </si>
  <si>
    <t>Субсидии на государственную поддержку отрасли культуры (Федеральный проект "Творческие люди") (Оказана государственная поддержка лучшим сельским учреждениям культуры)</t>
  </si>
  <si>
    <t>Субсидии на государственную поддержку отрасли культуры (Федеральный проект "Творческие люди") (Оказана государственная поддержка лучшим работникам сельских учреждений культуры)</t>
  </si>
  <si>
    <t>Субсидии на обеспечение комплексного развития сельских территорий (Строительство улично-дорожной сети и водопроводной сети в микрорайоне новой застройки "Северный" Република Коми, Республика Коми, Усть-Куломский район, с. Усть-Кулом)</t>
  </si>
  <si>
    <t>Субсидии на софинансирование расходных обязательств органов местного самоуправления по реализации народных проектов в сфере малого и среднего предпринимательства, прошедших отбор в рамках проекта "Народный бюджет" (Мероприятие 1)</t>
  </si>
  <si>
    <t>Субсидии на софинансирование расходных обязательств органов местного самоуправления по реализации народных проектов в сфере малого и среднего предпринимательства, прошедших отбор в рамках проекта "Народный бюджет" (Мероприятие 2)</t>
  </si>
  <si>
    <t>Субсидии на софинансирование расходных обязательств органов местного самоуправления по реализации народных проектов в сфере малого и среднего предпринимательства, прошедших отбор в рамках проекта "Народный бюджет" (Мероприятие 3)</t>
  </si>
  <si>
    <t>Субсидии на софинансирование расходных обязательств органов местного самоуправления по реализации народных проектов в сфере малого и среднего предпринимательства, прошедших отбор в рамках проекта "Народный бюджет" (Мероприятие 4)</t>
  </si>
  <si>
    <t>Субсидии на реализацию народных проектов, прошедших отбор в рамках проекта "Народный бюджет", в области этнокультурного развития народов, проживающих на территории Республики Коми (Мероприятие 1)</t>
  </si>
  <si>
    <t>Субсидии на реализацию народных проектов в сфере охраны окружающей среды, прошедших отбор в рамках проекта "Народный бюджет" (расходы, включенные в План мероприятий, указанных в пункте 1 статьи 16.6, пункте 1 статьи 75.1 и пункте 1 статьи 78.2 Федерального закона "Об охране окружающей среды")</t>
  </si>
  <si>
    <t>Субсидии на реализацию народных проектов в сфере культуры, прошедших отбор в рамках проекта "Народный бюджет" (Мероприятие 1)</t>
  </si>
  <si>
    <t>Субсидии на реализацию народных проектов в сфере культуры, прошедших отбор в рамках проекта "Народный бюджет" (Мероприятие 2)</t>
  </si>
  <si>
    <t>Субсидии на реализацию народных проектов в сфере культуры, прошедших отбор в рамках проекта "Народный бюджет" (Мероприятие 3)</t>
  </si>
  <si>
    <t>Субсидии на реализацию народных проектов в сфере культуры, прошедших отбор в рамках проекта "Народный бюджет" (Мероприятие 4)</t>
  </si>
  <si>
    <t>Субсидии на реализацию народных проектов в сфере культуры, прошедших отбор в рамках проекта "Народный бюджет" (Мероприятие 5)</t>
  </si>
  <si>
    <t>Субсидии на реализацию народных проектов в сфере физической культуры и спорта, прошедших отбор в рамках проекта "Народный бюджет" (Мероприятие 1)</t>
  </si>
  <si>
    <t>Субсидии на государственную поддержку организаций, входящих в систему спортивной подготовки</t>
  </si>
  <si>
    <t>Субсидия на софинансирование расходных обязательств органов местного самоуправления в Республике Коми, возникающих при выполнении органами местного самоуправления полномочий по вопросам местного значения по предоставлению помещения для работы на обслуживаемом административном участке сотруднику, замещающему должность участкового уполномоченного полиции</t>
  </si>
  <si>
    <t>Субвенции на возмещение недополученных доходов, возникающих в результате государственного регулирования цен на топливо твердое, используемое для нужд отопления</t>
  </si>
  <si>
    <t>Субвенции на 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</si>
  <si>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Субвенции на компенсацию расходов, понесенных органами местного самоуправления при осуществлении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</si>
  <si>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</si>
  <si>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Иные межбюджетные трансферты в целях оказания финансовой поддержки реализации инициативных проектов в Республики Коми, прошедших конкурсный отбор</t>
  </si>
  <si>
    <t>Иные межбюджетные трансферты в целях оказания финансовой поддержки реализации инициативных проектов в Республике Коми, прошедших конкурсный отбор (мероприятие 1)</t>
  </si>
  <si>
    <t>Распоряжение Правительства Республики Коми от 20 июня 2023 г. № 303-р о выделении Министерству экономического развития, промышленности и транспорта Республики Коми бюджетных ассигнований из резервного фонда Правительства Республики Коми на предоставление бюджетам муниципальных образований в Республике Коми иных межбюджетных трансфертов, имеющих целевое назначение, на выполнение мероприятий, направленных на организацию временной паромной переправы и ее функционирование, в целях осуществления грузопассажирских речных перевозок</t>
  </si>
  <si>
    <t>Реализация мероприятий, направленных на исполнение наказов избирателей, рекомендуемых к выполнению в 2023 году (подпункт 1 пункта 1 распоряжения Правительства Республики Коми от 17 февраля 2023 г. № 79-р)</t>
  </si>
  <si>
    <t>Иные межбюджетные трансферты, имеющие целевое назначение, на осуществление выплат лицам, принимающим участие в период с 1 июня 2023 г. по 31 декабря 2023 г. в информационно-агитационных мероприятиях с населением Республики Коми по привлечению граждан на военную службу в Вооруженные Силы Российской Федерации по контракту и включенным в списки агитационных групп (распоряжение Правительства Республики Коми от 14 июля 2023 г. № 359-р)</t>
  </si>
  <si>
    <t>Иные межбюджетные трансферты, имеющие целевое назначение, в целях софинансирования расходных обязательств органов местного самоуправления в Республике Коми, возникающих при выполнении полномочий по решению вопросов местного значения, направленных на исполнение наказов избирателей, рекомендуемых к выполнению в текущем финансовом году (пункты 1, 4, 5, 7, 8, 9, 10, 11, 13 приложения № 1 к постановлению Правительства Республики Коми от 3 февраля 2023 г. № 41)</t>
  </si>
  <si>
    <t>Иные межбюджетные трансферты, имеющие целевое назначение, в целях софинансирования расходных обязательств органов местного самоуправления в Республике Коми, возникающих при выполнении полномочий по решению вопросов местного значения, направленных на исполнение наказов избирателей, рекомендуемых к выполнению в текущем финансовом году (пункты 6, 12, 14 приложения № 1 к постановлению Правительства Республики Коми от 3 февраля 2023 г. № 41)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</si>
  <si>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</si>
  <si>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</si>
  <si>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</si>
  <si>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Средства АО Монди СЛПК</t>
  </si>
  <si>
    <t>Данный вид дохода первоначально не прогнозируется. Бюджетные назначения уточнены под факт поступления дохода.</t>
  </si>
  <si>
    <t>ДОХОДЫ ОТ ВОЗВРАТА ОСТАТКОВ СУБСИДИЙ, СУБВЕНЦИЙ И ИНЫХ МЕЖБЮДЖЕТНЫХ ТРАНСФЕРТОВ, ИМЕЮЩИХ ЦЕЛЕВОЕ НАЗНАЧЕНИЕ, ПРОШЛЫХ ЛЕТ</t>
  </si>
  <si>
    <t>Данный вид дохода первоначально не прогнозировался. Бюджетные назначения уточнены в течение года.</t>
  </si>
  <si>
    <t>Увеличение первоначальных бюджетных назначений в связи с фактической потребностью.</t>
  </si>
  <si>
    <t>Уточнение бюджетных назначений по фактической потребности.</t>
  </si>
  <si>
    <t xml:space="preserve"> отсутсвие потребности в субсидии</t>
  </si>
  <si>
    <t>Перевыполнение плана по платежам, уплачиваемыех в целях возмещения вреда</t>
  </si>
  <si>
    <t>увеличением количества договоров купли-продажи земельных участков под объектами частной собственности</t>
  </si>
  <si>
    <t>Невыполнение первоначального плана в связи с переплатой в 2022 г.</t>
  </si>
  <si>
    <t>Доходы первоначально не прогнозировались.</t>
  </si>
  <si>
    <t>Увеличение количества исков предъявленных и рассмотренных в суде</t>
  </si>
  <si>
    <t xml:space="preserve">Снижение поступлений объясняется следующим:
- зачет положительного сальдо на ЕНС на 01.01.2023, образовавшегося в результате перерасчетов по представленным уведомлениям (в том числе в конце декабря 2022 года) об уменьшении суммы налога на сумму уплаченных  страховых взносов;
- с 01.01.2023 производится уменьшение ПСН на сумму фиксированных страховых взносов и страховых взносов на ОПС в размере 1% с доходов, превышающих 300 тыс. руб., до их фактической уплаты в календарном году действия патента (ранее индивидуальные предприниматели (далее – ИП) могли уменьшить налог по ПСН только на фактически уплаченные страховые взносы в соответствующем налоговом периоде страховые взносы). При этом, если после 31.12.2022 ИП оплатил фиксированные страховые взносы за периоды, предшествующие 2023 году, то он также может уменьшить налог и на уплаченные в виде задолженности страховые взносы (Федеральный закон от 31.07.2023 №389-ФЗ). </t>
  </si>
  <si>
    <t>Рост поступлений отмечается по налогоплательщику с видом деятельности «Разведение молочного крупного рогатого скота, производство сырого молока», в связи с уплатой налога за 2022 год (в 2022 году платежи за 2021 год отсутствовали, в связи с отсутствием налоговой базы по причине заявленных убытков прошлых лет).</t>
  </si>
  <si>
    <t>Рост НДФЛ связан с увеличением минимального размера оплаты труда с 01.01.2023 г. в соответствии с федеральным законом от 19.06.2000 г. № 82-ФЗ "О минимальном размере оплаты труда", а также увеличением денежного содержания в 5,5 % органов местного самоуправления с 01.11.2023 г.</t>
  </si>
  <si>
    <t>отклонение от прогнозых показателей в связи с  уменьшением налоговой базы, по причине снижения объемов работ и предоставляемых услуг по налогоплательщикам с основными видами деятельности «Строительство автомобильных дорог и автомагистралей» на 5 426 тыс. руб., «Перевозка грузов неспециализированными автотранспортными средствами» на 3 866 тыс. руб., «Торговля розничная в неспециализированных магазинах» на 4 672 тыс. руб., «Распиловка и строгание древесины» на 4 242  тыс. руб.</t>
  </si>
  <si>
    <t>Данный вид дохода первоначально не прогнозировался. Бюджетные назначения уточнены в течение года..</t>
  </si>
  <si>
    <t xml:space="preserve">рост поступлений акцизов в связи со значительным ростом цен на топливо в 2023 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</si>
</sst>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(* #,##0.0_);_(* \(#,##0.0\);_(* &quot;-&quot;??_);_(@_)"/>
    <numFmt numFmtId="166" formatCode="#,##0.00\ _₽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3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F5F9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8" fillId="3" borderId="2">
      <alignment horizontal="left" vertical="top" wrapText="1"/>
    </xf>
    <xf numFmtId="4" fontId="8" fillId="3" borderId="2">
      <alignment horizontal="right" vertical="top" shrinkToFit="1"/>
    </xf>
    <xf numFmtId="4" fontId="8" fillId="3" borderId="3">
      <alignment horizontal="right" vertical="top" shrinkToFit="1"/>
    </xf>
    <xf numFmtId="0" fontId="9" fillId="0" borderId="2">
      <alignment horizontal="left" vertical="top" wrapText="1"/>
    </xf>
    <xf numFmtId="0" fontId="11" fillId="0" borderId="2">
      <alignment horizontal="left" vertical="top" wrapText="1"/>
    </xf>
    <xf numFmtId="4" fontId="11" fillId="0" borderId="2">
      <alignment horizontal="right" vertical="top" shrinkToFit="1"/>
    </xf>
    <xf numFmtId="4" fontId="9" fillId="0" borderId="3">
      <alignment horizontal="right" vertical="top" shrinkToFit="1"/>
    </xf>
    <xf numFmtId="4" fontId="9" fillId="0" borderId="2">
      <alignment horizontal="right" vertical="top" shrinkToFit="1"/>
    </xf>
    <xf numFmtId="4" fontId="9" fillId="0" borderId="3">
      <alignment horizontal="right" vertical="top" shrinkToFit="1"/>
    </xf>
  </cellStyleXfs>
  <cellXfs count="7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7" fillId="0" borderId="1" xfId="0" applyNumberFormat="1" applyFont="1" applyBorder="1" applyAlignment="1" applyProtection="1">
      <alignment horizontal="left" vertical="center" wrapText="1"/>
    </xf>
    <xf numFmtId="43" fontId="10" fillId="0" borderId="0" xfId="0" applyNumberFormat="1" applyFont="1" applyAlignment="1">
      <alignment vertical="center"/>
    </xf>
    <xf numFmtId="0" fontId="10" fillId="0" borderId="0" xfId="0" applyFont="1" applyAlignment="1">
      <alignment horizontal="right" vertical="center"/>
    </xf>
    <xf numFmtId="165" fontId="10" fillId="0" borderId="0" xfId="1" applyNumberFormat="1" applyFont="1" applyAlignment="1">
      <alignment vertical="center"/>
    </xf>
    <xf numFmtId="0" fontId="10" fillId="0" borderId="0" xfId="0" applyFont="1" applyAlignment="1">
      <alignment vertical="center"/>
    </xf>
    <xf numFmtId="164" fontId="10" fillId="0" borderId="0" xfId="1" applyFont="1" applyAlignment="1">
      <alignment horizontal="center" vertical="center"/>
    </xf>
    <xf numFmtId="164" fontId="10" fillId="0" borderId="0" xfId="1" applyFont="1" applyAlignment="1">
      <alignment vertical="center"/>
    </xf>
    <xf numFmtId="164" fontId="7" fillId="0" borderId="1" xfId="1" applyFont="1" applyBorder="1" applyAlignment="1" applyProtection="1">
      <alignment horizontal="center" vertical="center" wrapText="1"/>
    </xf>
    <xf numFmtId="164" fontId="7" fillId="0" borderId="1" xfId="1" applyFont="1" applyBorder="1" applyAlignment="1" applyProtection="1">
      <alignment horizontal="righ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" fontId="7" fillId="0" borderId="1" xfId="1" applyNumberFormat="1" applyFont="1" applyBorder="1" applyAlignment="1" applyProtection="1">
      <alignment horizontal="right" vertical="center" wrapText="1"/>
    </xf>
    <xf numFmtId="164" fontId="10" fillId="0" borderId="1" xfId="1" applyFont="1" applyBorder="1" applyAlignment="1" applyProtection="1">
      <alignment horizontal="center" vertical="center" wrapText="1"/>
    </xf>
    <xf numFmtId="164" fontId="10" fillId="0" borderId="1" xfId="1" applyFont="1" applyBorder="1" applyAlignment="1" applyProtection="1">
      <alignment horizontal="right" vertical="center" wrapText="1"/>
    </xf>
    <xf numFmtId="4" fontId="10" fillId="0" borderId="1" xfId="1" applyNumberFormat="1" applyFont="1" applyBorder="1" applyAlignment="1" applyProtection="1">
      <alignment horizontal="right" vertical="center" wrapText="1"/>
    </xf>
    <xf numFmtId="165" fontId="10" fillId="0" borderId="1" xfId="1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2" fontId="10" fillId="0" borderId="1" xfId="1" applyNumberFormat="1" applyFont="1" applyBorder="1" applyAlignment="1" applyProtection="1">
      <alignment horizontal="right" vertical="center" wrapText="1"/>
    </xf>
    <xf numFmtId="49" fontId="10" fillId="0" borderId="1" xfId="0" applyNumberFormat="1" applyFont="1" applyBorder="1" applyAlignment="1">
      <alignment vertical="center" wrapText="1"/>
    </xf>
    <xf numFmtId="164" fontId="10" fillId="0" borderId="1" xfId="1" applyFont="1" applyBorder="1" applyAlignment="1">
      <alignment vertical="center"/>
    </xf>
    <xf numFmtId="49" fontId="7" fillId="0" borderId="1" xfId="0" applyNumberFormat="1" applyFont="1" applyBorder="1" applyAlignment="1">
      <alignment vertical="center" wrapText="1"/>
    </xf>
    <xf numFmtId="164" fontId="7" fillId="0" borderId="1" xfId="1" applyFont="1" applyBorder="1" applyAlignment="1">
      <alignment horizontal="center" vertical="center"/>
    </xf>
    <xf numFmtId="164" fontId="10" fillId="0" borderId="1" xfId="1" applyFont="1" applyBorder="1" applyAlignment="1">
      <alignment horizontal="center" vertical="center"/>
    </xf>
    <xf numFmtId="164" fontId="10" fillId="0" borderId="1" xfId="1" applyFont="1" applyBorder="1" applyAlignment="1">
      <alignment horizontal="right" vertical="center"/>
    </xf>
    <xf numFmtId="49" fontId="10" fillId="0" borderId="1" xfId="0" quotePrefix="1" applyNumberFormat="1" applyFont="1" applyBorder="1" applyAlignment="1">
      <alignment vertical="center" wrapText="1"/>
    </xf>
    <xf numFmtId="164" fontId="7" fillId="0" borderId="1" xfId="1" applyFont="1" applyBorder="1" applyAlignment="1">
      <alignment vertical="center"/>
    </xf>
    <xf numFmtId="49" fontId="10" fillId="0" borderId="1" xfId="0" applyNumberFormat="1" applyFont="1" applyFill="1" applyBorder="1" applyAlignment="1" applyProtection="1">
      <alignment horizontal="left" vertical="center" wrapText="1"/>
    </xf>
    <xf numFmtId="4" fontId="7" fillId="0" borderId="1" xfId="1" applyNumberFormat="1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 applyProtection="1">
      <alignment horizontal="left" vertical="center" wrapText="1"/>
    </xf>
    <xf numFmtId="164" fontId="7" fillId="4" borderId="1" xfId="1" applyFont="1" applyFill="1" applyBorder="1" applyAlignment="1" applyProtection="1">
      <alignment horizontal="center" vertical="center" wrapText="1"/>
    </xf>
    <xf numFmtId="164" fontId="7" fillId="4" borderId="1" xfId="1" applyFont="1" applyFill="1" applyBorder="1" applyAlignment="1" applyProtection="1">
      <alignment horizontal="right" vertical="center" wrapText="1"/>
    </xf>
    <xf numFmtId="165" fontId="7" fillId="4" borderId="1" xfId="1" applyNumberFormat="1" applyFont="1" applyFill="1" applyBorder="1" applyAlignment="1" applyProtection="1">
      <alignment horizontal="center" vertical="center" wrapText="1"/>
    </xf>
    <xf numFmtId="4" fontId="7" fillId="4" borderId="1" xfId="1" applyNumberFormat="1" applyFont="1" applyFill="1" applyBorder="1" applyAlignment="1" applyProtection="1">
      <alignment horizontal="right" vertical="center" wrapText="1"/>
    </xf>
    <xf numFmtId="0" fontId="5" fillId="4" borderId="1" xfId="0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 applyProtection="1">
      <alignment horizontal="left" vertical="center" wrapText="1"/>
    </xf>
    <xf numFmtId="49" fontId="10" fillId="0" borderId="0" xfId="0" applyNumberFormat="1" applyFont="1" applyAlignment="1">
      <alignment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 applyProtection="1">
      <alignment horizontal="left" vertical="center" wrapText="1"/>
    </xf>
    <xf numFmtId="4" fontId="6" fillId="4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0" fontId="14" fillId="0" borderId="0" xfId="0" applyFont="1" applyAlignment="1">
      <alignment horizontal="right" vertical="center" wrapText="1"/>
    </xf>
    <xf numFmtId="0" fontId="12" fillId="0" borderId="4" xfId="0" applyFont="1" applyBorder="1" applyAlignment="1">
      <alignment vertical="center" wrapText="1"/>
    </xf>
    <xf numFmtId="49" fontId="6" fillId="0" borderId="0" xfId="0" applyNumberFormat="1" applyFont="1" applyAlignment="1">
      <alignment vertical="center" wrapText="1"/>
    </xf>
    <xf numFmtId="43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165" fontId="6" fillId="0" borderId="0" xfId="1" applyNumberFormat="1" applyFont="1" applyAlignment="1">
      <alignment vertical="center"/>
    </xf>
    <xf numFmtId="0" fontId="6" fillId="0" borderId="0" xfId="0" applyFont="1" applyAlignment="1">
      <alignment horizontal="left" vertical="center" wrapText="1"/>
    </xf>
    <xf numFmtId="4" fontId="7" fillId="0" borderId="1" xfId="1" applyNumberFormat="1" applyFont="1" applyBorder="1" applyAlignment="1" applyProtection="1">
      <alignment horizontal="center" vertical="center" wrapText="1"/>
    </xf>
    <xf numFmtId="165" fontId="7" fillId="0" borderId="1" xfId="1" applyNumberFormat="1" applyFont="1" applyBorder="1" applyAlignment="1" applyProtection="1">
      <alignment horizontal="right" vertical="center" wrapText="1"/>
    </xf>
    <xf numFmtId="165" fontId="10" fillId="0" borderId="1" xfId="1" applyNumberFormat="1" applyFont="1" applyBorder="1" applyAlignment="1" applyProtection="1">
      <alignment horizontal="right" vertical="center" wrapText="1"/>
    </xf>
    <xf numFmtId="165" fontId="10" fillId="0" borderId="0" xfId="1" applyNumberFormat="1" applyFont="1" applyAlignment="1">
      <alignment horizontal="right" vertical="center"/>
    </xf>
    <xf numFmtId="165" fontId="6" fillId="0" borderId="0" xfId="1" applyNumberFormat="1" applyFont="1" applyAlignment="1">
      <alignment horizontal="right" vertical="center"/>
    </xf>
    <xf numFmtId="165" fontId="7" fillId="4" borderId="1" xfId="1" applyNumberFormat="1" applyFont="1" applyFill="1" applyBorder="1" applyAlignment="1" applyProtection="1">
      <alignment horizontal="right" vertical="center" wrapText="1"/>
    </xf>
    <xf numFmtId="49" fontId="13" fillId="0" borderId="0" xfId="0" applyNumberFormat="1" applyFont="1" applyAlignment="1">
      <alignment horizontal="center" vertical="center" wrapText="1"/>
    </xf>
    <xf numFmtId="43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65" fontId="13" fillId="0" borderId="0" xfId="1" applyNumberFormat="1" applyFont="1" applyAlignment="1">
      <alignment horizontal="center" vertical="center"/>
    </xf>
    <xf numFmtId="165" fontId="13" fillId="0" borderId="0" xfId="1" applyNumberFormat="1" applyFont="1" applyAlignment="1">
      <alignment horizontal="right" vertical="center"/>
    </xf>
    <xf numFmtId="49" fontId="13" fillId="2" borderId="1" xfId="2" applyNumberFormat="1" applyFont="1" applyFill="1" applyBorder="1" applyAlignment="1">
      <alignment horizontal="left" vertical="center" wrapText="1"/>
    </xf>
    <xf numFmtId="49" fontId="13" fillId="0" borderId="1" xfId="0" applyNumberFormat="1" applyFont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165" fontId="15" fillId="0" borderId="0" xfId="1" applyNumberFormat="1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66" fontId="10" fillId="0" borderId="1" xfId="1" applyNumberFormat="1" applyFont="1" applyBorder="1" applyAlignment="1" applyProtection="1">
      <alignment horizontal="right" vertical="center" wrapText="1"/>
    </xf>
  </cellXfs>
  <cellStyles count="12">
    <cellStyle name="ex72" xfId="3"/>
    <cellStyle name="ex73" xfId="4"/>
    <cellStyle name="ex74" xfId="5"/>
    <cellStyle name="ex75" xfId="9"/>
    <cellStyle name="ex78" xfId="10"/>
    <cellStyle name="ex79" xfId="11"/>
    <cellStyle name="ex85" xfId="6"/>
    <cellStyle name="ex91" xfId="7"/>
    <cellStyle name="ex93" xfId="8"/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I135"/>
  <sheetViews>
    <sheetView tabSelected="1" zoomScale="80" zoomScaleNormal="80" workbookViewId="0">
      <pane ySplit="8" topLeftCell="A9" activePane="bottomLeft" state="frozen"/>
      <selection pane="bottomLeft" activeCell="I68" sqref="I68"/>
    </sheetView>
  </sheetViews>
  <sheetFormatPr defaultColWidth="8.85546875" defaultRowHeight="16.5" x14ac:dyDescent="0.2"/>
  <cols>
    <col min="1" max="1" width="84.7109375" style="43" customWidth="1"/>
    <col min="2" max="2" width="22.85546875" style="31" customWidth="1"/>
    <col min="3" max="4" width="22.85546875" style="8" customWidth="1"/>
    <col min="5" max="5" width="18.140625" style="6" customWidth="1"/>
    <col min="6" max="6" width="12.5703125" style="7" customWidth="1"/>
    <col min="7" max="7" width="18.5703125" style="8" customWidth="1"/>
    <col min="8" max="8" width="10.85546875" style="61" customWidth="1"/>
    <col min="9" max="9" width="82.5703125" style="49" customWidth="1"/>
    <col min="10" max="16384" width="8.85546875" style="1"/>
  </cols>
  <sheetData>
    <row r="1" spans="1:9" ht="20.45" customHeight="1" x14ac:dyDescent="0.2">
      <c r="B1" s="5"/>
      <c r="C1" s="5"/>
      <c r="D1" s="5"/>
      <c r="I1" s="51" t="s">
        <v>11</v>
      </c>
    </row>
    <row r="2" spans="1:9" ht="13.15" customHeight="1" x14ac:dyDescent="0.2">
      <c r="B2" s="9"/>
      <c r="C2" s="10"/>
      <c r="D2" s="10"/>
    </row>
    <row r="3" spans="1:9" s="3" customFormat="1" ht="35.25" customHeight="1" x14ac:dyDescent="0.2">
      <c r="A3" s="71" t="s">
        <v>111</v>
      </c>
      <c r="B3" s="71"/>
      <c r="C3" s="71"/>
      <c r="D3" s="71"/>
      <c r="E3" s="71"/>
      <c r="F3" s="72"/>
      <c r="G3" s="71"/>
      <c r="H3" s="72"/>
      <c r="I3" s="73"/>
    </row>
    <row r="4" spans="1:9" s="3" customFormat="1" ht="27" customHeight="1" x14ac:dyDescent="0.2">
      <c r="A4" s="64"/>
      <c r="B4" s="65">
        <f>B9-B5</f>
        <v>0</v>
      </c>
      <c r="C4" s="65">
        <f t="shared" ref="C4:D4" si="0">C9-C5</f>
        <v>0</v>
      </c>
      <c r="D4" s="65">
        <f t="shared" si="0"/>
        <v>0</v>
      </c>
      <c r="E4" s="66"/>
      <c r="F4" s="67"/>
      <c r="G4" s="66"/>
      <c r="H4" s="68"/>
      <c r="I4" s="57"/>
    </row>
    <row r="5" spans="1:9" s="3" customFormat="1" ht="15.75" hidden="1" x14ac:dyDescent="0.2">
      <c r="A5" s="53"/>
      <c r="B5" s="54">
        <v>1928534355.3299999</v>
      </c>
      <c r="C5" s="54">
        <v>2120849622.0799999</v>
      </c>
      <c r="D5" s="54">
        <v>2010547437.8</v>
      </c>
      <c r="E5" s="55"/>
      <c r="F5" s="56"/>
      <c r="H5" s="62"/>
      <c r="I5" s="57"/>
    </row>
    <row r="6" spans="1:9" ht="59.45" customHeight="1" x14ac:dyDescent="0.2">
      <c r="A6" s="74" t="s">
        <v>0</v>
      </c>
      <c r="B6" s="74" t="s">
        <v>108</v>
      </c>
      <c r="C6" s="74" t="s">
        <v>109</v>
      </c>
      <c r="D6" s="74" t="s">
        <v>110</v>
      </c>
      <c r="E6" s="75" t="s">
        <v>28</v>
      </c>
      <c r="F6" s="75"/>
      <c r="G6" s="75" t="s">
        <v>29</v>
      </c>
      <c r="H6" s="75"/>
      <c r="I6" s="74" t="s">
        <v>30</v>
      </c>
    </row>
    <row r="7" spans="1:9" ht="27" customHeight="1" x14ac:dyDescent="0.2">
      <c r="A7" s="74"/>
      <c r="B7" s="74"/>
      <c r="C7" s="74"/>
      <c r="D7" s="74"/>
      <c r="E7" s="32" t="s">
        <v>9</v>
      </c>
      <c r="F7" s="33" t="s">
        <v>10</v>
      </c>
      <c r="G7" s="32" t="s">
        <v>9</v>
      </c>
      <c r="H7" s="33" t="s">
        <v>10</v>
      </c>
      <c r="I7" s="74"/>
    </row>
    <row r="8" spans="1:9" s="3" customFormat="1" ht="13.9" customHeight="1" x14ac:dyDescent="0.2">
      <c r="A8" s="34" t="s">
        <v>18</v>
      </c>
      <c r="B8" s="34" t="s">
        <v>19</v>
      </c>
      <c r="C8" s="34" t="s">
        <v>20</v>
      </c>
      <c r="D8" s="34" t="s">
        <v>21</v>
      </c>
      <c r="E8" s="34" t="s">
        <v>22</v>
      </c>
      <c r="F8" s="35" t="s">
        <v>23</v>
      </c>
      <c r="G8" s="34" t="s">
        <v>24</v>
      </c>
      <c r="H8" s="35" t="s">
        <v>25</v>
      </c>
      <c r="I8" s="34" t="s">
        <v>26</v>
      </c>
    </row>
    <row r="9" spans="1:9" s="2" customFormat="1" ht="28.5" customHeight="1" x14ac:dyDescent="0.2">
      <c r="A9" s="36" t="s">
        <v>16</v>
      </c>
      <c r="B9" s="37">
        <f>B10+B37</f>
        <v>1928534355.3299999</v>
      </c>
      <c r="C9" s="37">
        <f t="shared" ref="C9:D9" si="1">C10+C37</f>
        <v>2120849622.0799999</v>
      </c>
      <c r="D9" s="37">
        <f t="shared" si="1"/>
        <v>2010547437.8000002</v>
      </c>
      <c r="E9" s="38">
        <f>D9-B9</f>
        <v>82013082.470000267</v>
      </c>
      <c r="F9" s="39">
        <f>D9/B9*100</f>
        <v>104.25261195079756</v>
      </c>
      <c r="G9" s="40">
        <f>D9-C9</f>
        <v>-110302184.27999973</v>
      </c>
      <c r="H9" s="63">
        <f>D9/C9*100</f>
        <v>94.79915109814236</v>
      </c>
      <c r="I9" s="42"/>
    </row>
    <row r="10" spans="1:9" s="2" customFormat="1" ht="28.5" customHeight="1" x14ac:dyDescent="0.2">
      <c r="A10" s="36" t="s">
        <v>1</v>
      </c>
      <c r="B10" s="37">
        <f>B11+B12+B13+B18+B19+B22+B26+B27+B28+B32+B33</f>
        <v>423911968</v>
      </c>
      <c r="C10" s="37">
        <f t="shared" ref="C10:D10" si="2">C11+C12+C13+C18+C19+C22+C26+C27+C28+C32+C33</f>
        <v>449244098</v>
      </c>
      <c r="D10" s="37">
        <f t="shared" si="2"/>
        <v>463479300.12</v>
      </c>
      <c r="E10" s="40">
        <f t="shared" ref="E10:E42" si="3">D10-B10</f>
        <v>39567332.120000005</v>
      </c>
      <c r="F10" s="39">
        <f t="shared" ref="F10:F73" si="4">D10/B10*100</f>
        <v>109.33385587264193</v>
      </c>
      <c r="G10" s="38">
        <f t="shared" ref="G10:G36" si="5">D10-C10</f>
        <v>14235202.120000005</v>
      </c>
      <c r="H10" s="63">
        <f t="shared" ref="H10:H96" si="6">D10/C10*100</f>
        <v>103.16870097645668</v>
      </c>
      <c r="I10" s="41"/>
    </row>
    <row r="11" spans="1:9" ht="73.5" customHeight="1" x14ac:dyDescent="0.2">
      <c r="A11" s="4" t="s">
        <v>46</v>
      </c>
      <c r="B11" s="11">
        <v>322351000</v>
      </c>
      <c r="C11" s="12">
        <v>347350461.81</v>
      </c>
      <c r="D11" s="12">
        <v>370667353.56999999</v>
      </c>
      <c r="E11" s="14">
        <f t="shared" si="3"/>
        <v>48316353.569999993</v>
      </c>
      <c r="F11" s="13">
        <f t="shared" si="4"/>
        <v>114.98874009077062</v>
      </c>
      <c r="G11" s="12">
        <f t="shared" si="5"/>
        <v>23316891.75999999</v>
      </c>
      <c r="H11" s="59">
        <f t="shared" si="6"/>
        <v>106.71278559369075</v>
      </c>
      <c r="I11" s="45" t="s">
        <v>167</v>
      </c>
    </row>
    <row r="12" spans="1:9" ht="33" customHeight="1" x14ac:dyDescent="0.2">
      <c r="A12" s="4" t="s">
        <v>47</v>
      </c>
      <c r="B12" s="11">
        <v>31880500</v>
      </c>
      <c r="C12" s="12">
        <v>31880500</v>
      </c>
      <c r="D12" s="12">
        <v>37108300.060000002</v>
      </c>
      <c r="E12" s="14">
        <f t="shared" si="3"/>
        <v>5227800.0600000024</v>
      </c>
      <c r="F12" s="13">
        <f t="shared" si="4"/>
        <v>116.39811188657644</v>
      </c>
      <c r="G12" s="12">
        <f t="shared" si="5"/>
        <v>5227800.0600000024</v>
      </c>
      <c r="H12" s="59">
        <f t="shared" si="6"/>
        <v>116.39811188657644</v>
      </c>
      <c r="I12" s="45" t="s">
        <v>170</v>
      </c>
    </row>
    <row r="13" spans="1:9" s="2" customFormat="1" ht="33" customHeight="1" x14ac:dyDescent="0.2">
      <c r="A13" s="4" t="s">
        <v>49</v>
      </c>
      <c r="B13" s="11">
        <f>B14+B15+B16+B17</f>
        <v>47569000</v>
      </c>
      <c r="C13" s="11">
        <f t="shared" ref="C13:G13" si="7">C14+C15+C16+C17</f>
        <v>47569000</v>
      </c>
      <c r="D13" s="11">
        <f t="shared" si="7"/>
        <v>31056019.5</v>
      </c>
      <c r="E13" s="58">
        <f t="shared" si="7"/>
        <v>-16512980.500000002</v>
      </c>
      <c r="F13" s="13">
        <f>D13/B13*100</f>
        <v>65.286256805903008</v>
      </c>
      <c r="G13" s="58">
        <f t="shared" si="7"/>
        <v>-16512980.500000002</v>
      </c>
      <c r="H13" s="59">
        <f t="shared" si="6"/>
        <v>65.286256805903008</v>
      </c>
      <c r="I13" s="45"/>
    </row>
    <row r="14" spans="1:9" ht="122.25" customHeight="1" x14ac:dyDescent="0.2">
      <c r="A14" s="19" t="s">
        <v>2</v>
      </c>
      <c r="B14" s="15">
        <v>46604000</v>
      </c>
      <c r="C14" s="16">
        <v>46604000</v>
      </c>
      <c r="D14" s="16">
        <v>30538402.789999999</v>
      </c>
      <c r="E14" s="17">
        <f t="shared" si="3"/>
        <v>-16065597.210000001</v>
      </c>
      <c r="F14" s="18">
        <f t="shared" si="4"/>
        <v>65.527428525448457</v>
      </c>
      <c r="G14" s="76">
        <f t="shared" si="5"/>
        <v>-16065597.210000001</v>
      </c>
      <c r="H14" s="60">
        <f t="shared" si="6"/>
        <v>65.527428525448457</v>
      </c>
      <c r="I14" s="46" t="s">
        <v>168</v>
      </c>
    </row>
    <row r="15" spans="1:9" ht="26.25" customHeight="1" x14ac:dyDescent="0.2">
      <c r="A15" s="19" t="s">
        <v>3</v>
      </c>
      <c r="B15" s="15">
        <v>0</v>
      </c>
      <c r="C15" s="16">
        <v>0</v>
      </c>
      <c r="D15" s="17">
        <v>-18329.3</v>
      </c>
      <c r="E15" s="17">
        <f t="shared" si="3"/>
        <v>-18329.3</v>
      </c>
      <c r="F15" s="18" t="s">
        <v>17</v>
      </c>
      <c r="G15" s="17">
        <f t="shared" si="5"/>
        <v>-18329.3</v>
      </c>
      <c r="H15" s="60" t="s">
        <v>17</v>
      </c>
      <c r="I15" s="46"/>
    </row>
    <row r="16" spans="1:9" ht="82.5" customHeight="1" x14ac:dyDescent="0.2">
      <c r="A16" s="19" t="s">
        <v>4</v>
      </c>
      <c r="B16" s="15">
        <v>152000</v>
      </c>
      <c r="C16" s="16">
        <v>152000</v>
      </c>
      <c r="D16" s="16">
        <v>176424.19</v>
      </c>
      <c r="E16" s="17">
        <f t="shared" si="3"/>
        <v>24424.190000000002</v>
      </c>
      <c r="F16" s="18">
        <f t="shared" si="4"/>
        <v>116.06854605263158</v>
      </c>
      <c r="G16" s="17">
        <f t="shared" si="5"/>
        <v>24424.190000000002</v>
      </c>
      <c r="H16" s="60">
        <f t="shared" si="6"/>
        <v>116.06854605263158</v>
      </c>
      <c r="I16" s="45" t="s">
        <v>166</v>
      </c>
    </row>
    <row r="17" spans="1:9" ht="247.5" customHeight="1" x14ac:dyDescent="0.2">
      <c r="A17" s="19" t="s">
        <v>5</v>
      </c>
      <c r="B17" s="15">
        <v>813000</v>
      </c>
      <c r="C17" s="16">
        <v>813000</v>
      </c>
      <c r="D17" s="16">
        <v>359521.82</v>
      </c>
      <c r="E17" s="17">
        <f t="shared" si="3"/>
        <v>-453478.18</v>
      </c>
      <c r="F17" s="18">
        <f t="shared" si="4"/>
        <v>44.221626076260762</v>
      </c>
      <c r="G17" s="17">
        <f t="shared" si="5"/>
        <v>-453478.18</v>
      </c>
      <c r="H17" s="60">
        <f t="shared" si="6"/>
        <v>44.221626076260762</v>
      </c>
      <c r="I17" s="47" t="s">
        <v>165</v>
      </c>
    </row>
    <row r="18" spans="1:9" s="2" customFormat="1" ht="28.5" customHeight="1" x14ac:dyDescent="0.2">
      <c r="A18" s="4" t="s">
        <v>48</v>
      </c>
      <c r="B18" s="11">
        <f>B20+B21</f>
        <v>2585000</v>
      </c>
      <c r="C18" s="11">
        <f t="shared" ref="C18:D18" si="8">C20+C21</f>
        <v>2885000</v>
      </c>
      <c r="D18" s="11">
        <f t="shared" si="8"/>
        <v>3131041.84</v>
      </c>
      <c r="E18" s="14">
        <f t="shared" si="3"/>
        <v>546041.83999999985</v>
      </c>
      <c r="F18" s="13">
        <f t="shared" si="4"/>
        <v>121.1234754352031</v>
      </c>
      <c r="G18" s="14">
        <f t="shared" si="5"/>
        <v>246041.83999999985</v>
      </c>
      <c r="H18" s="59">
        <f t="shared" si="6"/>
        <v>108.52831334488735</v>
      </c>
      <c r="I18" s="47"/>
    </row>
    <row r="19" spans="1:9" s="2" customFormat="1" ht="24" hidden="1" customHeight="1" x14ac:dyDescent="0.2">
      <c r="A19" s="4" t="s">
        <v>27</v>
      </c>
      <c r="B19" s="11">
        <v>0</v>
      </c>
      <c r="C19" s="12">
        <v>0</v>
      </c>
      <c r="D19" s="12">
        <v>0</v>
      </c>
      <c r="E19" s="17"/>
      <c r="F19" s="18"/>
      <c r="G19" s="17"/>
      <c r="H19" s="60"/>
      <c r="I19" s="47"/>
    </row>
    <row r="20" spans="1:9" s="2" customFormat="1" ht="56.25" customHeight="1" x14ac:dyDescent="0.2">
      <c r="A20" s="19" t="s">
        <v>98</v>
      </c>
      <c r="B20" s="15">
        <v>2585000</v>
      </c>
      <c r="C20" s="16">
        <v>2885000</v>
      </c>
      <c r="D20" s="16">
        <v>3118241.84</v>
      </c>
      <c r="E20" s="17">
        <f t="shared" si="3"/>
        <v>533241.83999999985</v>
      </c>
      <c r="F20" s="18">
        <f t="shared" si="4"/>
        <v>120.62831102514507</v>
      </c>
      <c r="G20" s="17">
        <f t="shared" si="5"/>
        <v>233241.83999999985</v>
      </c>
      <c r="H20" s="60">
        <f t="shared" si="6"/>
        <v>108.08463916811091</v>
      </c>
      <c r="I20" s="47" t="s">
        <v>164</v>
      </c>
    </row>
    <row r="21" spans="1:9" ht="77.25" customHeight="1" x14ac:dyDescent="0.2">
      <c r="A21" s="19" t="s">
        <v>99</v>
      </c>
      <c r="B21" s="15">
        <v>0</v>
      </c>
      <c r="C21" s="16">
        <v>0</v>
      </c>
      <c r="D21" s="16">
        <v>12800</v>
      </c>
      <c r="E21" s="17">
        <f t="shared" si="3"/>
        <v>12800</v>
      </c>
      <c r="F21" s="18" t="s">
        <v>17</v>
      </c>
      <c r="G21" s="17">
        <f t="shared" si="5"/>
        <v>12800</v>
      </c>
      <c r="H21" s="16">
        <v>0</v>
      </c>
      <c r="I21" s="47" t="s">
        <v>163</v>
      </c>
    </row>
    <row r="22" spans="1:9" s="2" customFormat="1" ht="38.25" customHeight="1" x14ac:dyDescent="0.2">
      <c r="A22" s="4" t="s">
        <v>94</v>
      </c>
      <c r="B22" s="11">
        <f>B23+B24+B25</f>
        <v>13359100</v>
      </c>
      <c r="C22" s="11">
        <f t="shared" ref="C22:D22" si="9">C23+C24+C25</f>
        <v>13362108.380000001</v>
      </c>
      <c r="D22" s="11">
        <f t="shared" si="9"/>
        <v>14333981.560000001</v>
      </c>
      <c r="E22" s="12">
        <f t="shared" si="3"/>
        <v>974881.56000000052</v>
      </c>
      <c r="F22" s="13">
        <f t="shared" si="4"/>
        <v>107.29750926334857</v>
      </c>
      <c r="G22" s="12">
        <f t="shared" si="5"/>
        <v>971873.1799999997</v>
      </c>
      <c r="H22" s="59">
        <f t="shared" si="6"/>
        <v>107.2733520217114</v>
      </c>
      <c r="I22" s="52"/>
    </row>
    <row r="23" spans="1:9" ht="90" customHeight="1" x14ac:dyDescent="0.2">
      <c r="A23" s="19" t="s">
        <v>95</v>
      </c>
      <c r="B23" s="15">
        <v>12000000</v>
      </c>
      <c r="C23" s="16">
        <v>12000000</v>
      </c>
      <c r="D23" s="16">
        <v>12941882.09</v>
      </c>
      <c r="E23" s="17">
        <f>D23-B23</f>
        <v>941882.08999999985</v>
      </c>
      <c r="F23" s="18">
        <f t="shared" si="4"/>
        <v>107.84901741666665</v>
      </c>
      <c r="G23" s="17">
        <f t="shared" si="5"/>
        <v>941882.08999999985</v>
      </c>
      <c r="H23" s="60">
        <f t="shared" si="6"/>
        <v>107.84901741666665</v>
      </c>
      <c r="I23" s="52" t="s">
        <v>101</v>
      </c>
    </row>
    <row r="24" spans="1:9" ht="77.25" customHeight="1" x14ac:dyDescent="0.2">
      <c r="A24" s="19" t="s">
        <v>96</v>
      </c>
      <c r="B24" s="15">
        <v>1089100</v>
      </c>
      <c r="C24" s="16">
        <v>1089100</v>
      </c>
      <c r="D24" s="16">
        <v>1105042.46</v>
      </c>
      <c r="E24" s="17">
        <f>D24-B24</f>
        <v>15942.459999999963</v>
      </c>
      <c r="F24" s="18">
        <f t="shared" si="4"/>
        <v>101.46381966761547</v>
      </c>
      <c r="G24" s="17">
        <f t="shared" si="5"/>
        <v>15942.459999999963</v>
      </c>
      <c r="H24" s="60">
        <f t="shared" si="6"/>
        <v>101.46381966761547</v>
      </c>
      <c r="I24" s="45"/>
    </row>
    <row r="25" spans="1:9" ht="77.25" customHeight="1" x14ac:dyDescent="0.2">
      <c r="A25" s="19" t="s">
        <v>97</v>
      </c>
      <c r="B25" s="15">
        <v>270000</v>
      </c>
      <c r="C25" s="16">
        <v>273008.38</v>
      </c>
      <c r="D25" s="16">
        <v>287057.01</v>
      </c>
      <c r="E25" s="17">
        <f t="shared" si="3"/>
        <v>17057.010000000009</v>
      </c>
      <c r="F25" s="18">
        <f t="shared" si="4"/>
        <v>106.3174111111111</v>
      </c>
      <c r="G25" s="17">
        <f t="shared" si="5"/>
        <v>14048.630000000005</v>
      </c>
      <c r="H25" s="60">
        <f t="shared" si="6"/>
        <v>105.14586035783957</v>
      </c>
      <c r="I25" s="47" t="s">
        <v>100</v>
      </c>
    </row>
    <row r="26" spans="1:9" s="2" customFormat="1" ht="51" customHeight="1" x14ac:dyDescent="0.2">
      <c r="A26" s="4" t="s">
        <v>93</v>
      </c>
      <c r="B26" s="11">
        <v>1182561</v>
      </c>
      <c r="C26" s="12">
        <v>940361</v>
      </c>
      <c r="D26" s="12">
        <v>940286.23</v>
      </c>
      <c r="E26" s="14">
        <f t="shared" si="3"/>
        <v>-242274.77000000002</v>
      </c>
      <c r="F26" s="13">
        <f t="shared" si="4"/>
        <v>79.512704207224829</v>
      </c>
      <c r="G26" s="14">
        <f t="shared" si="5"/>
        <v>-74.770000000018626</v>
      </c>
      <c r="H26" s="59">
        <f t="shared" si="6"/>
        <v>99.992048798280663</v>
      </c>
      <c r="I26" s="47" t="s">
        <v>162</v>
      </c>
    </row>
    <row r="27" spans="1:9" s="2" customFormat="1" ht="40.5" customHeight="1" x14ac:dyDescent="0.2">
      <c r="A27" s="4" t="s">
        <v>92</v>
      </c>
      <c r="B27" s="11">
        <v>0</v>
      </c>
      <c r="C27" s="12">
        <v>298966.81</v>
      </c>
      <c r="D27" s="12">
        <v>916410.38</v>
      </c>
      <c r="E27" s="14">
        <f t="shared" si="3"/>
        <v>916410.38</v>
      </c>
      <c r="F27" s="13" t="s">
        <v>17</v>
      </c>
      <c r="G27" s="14">
        <f t="shared" si="5"/>
        <v>617443.57000000007</v>
      </c>
      <c r="H27" s="59">
        <f t="shared" si="6"/>
        <v>306.52579127428896</v>
      </c>
      <c r="I27" s="47" t="s">
        <v>45</v>
      </c>
    </row>
    <row r="28" spans="1:9" s="2" customFormat="1" ht="30.75" customHeight="1" x14ac:dyDescent="0.2">
      <c r="A28" s="4" t="s">
        <v>88</v>
      </c>
      <c r="B28" s="11">
        <f>B29+B30+B31</f>
        <v>2984807</v>
      </c>
      <c r="C28" s="11">
        <f t="shared" ref="C28:D28" si="10">C29+C30+C31</f>
        <v>2013700</v>
      </c>
      <c r="D28" s="11">
        <f t="shared" si="10"/>
        <v>2131171.98</v>
      </c>
      <c r="E28" s="14">
        <f t="shared" si="3"/>
        <v>-853635.02</v>
      </c>
      <c r="F28" s="13">
        <f t="shared" si="4"/>
        <v>71.400662756419436</v>
      </c>
      <c r="G28" s="14">
        <f t="shared" si="5"/>
        <v>117471.97999999998</v>
      </c>
      <c r="H28" s="59" t="s">
        <v>17</v>
      </c>
      <c r="I28" s="47"/>
    </row>
    <row r="29" spans="1:9" ht="46.5" customHeight="1" x14ac:dyDescent="0.2">
      <c r="A29" s="19" t="s">
        <v>90</v>
      </c>
      <c r="B29" s="15">
        <v>2434807</v>
      </c>
      <c r="C29" s="16">
        <v>0</v>
      </c>
      <c r="D29" s="16">
        <v>0</v>
      </c>
      <c r="E29" s="17">
        <f t="shared" si="3"/>
        <v>-2434807</v>
      </c>
      <c r="F29" s="16" t="s">
        <v>17</v>
      </c>
      <c r="G29" s="16">
        <f t="shared" si="5"/>
        <v>0</v>
      </c>
      <c r="H29" s="60" t="s">
        <v>17</v>
      </c>
      <c r="I29" s="47"/>
    </row>
    <row r="30" spans="1:9" ht="48" customHeight="1" x14ac:dyDescent="0.2">
      <c r="A30" s="19" t="s">
        <v>89</v>
      </c>
      <c r="B30" s="15">
        <v>550000</v>
      </c>
      <c r="C30" s="16">
        <v>2013700</v>
      </c>
      <c r="D30" s="16">
        <v>2131171.98</v>
      </c>
      <c r="E30" s="17">
        <f t="shared" si="3"/>
        <v>1581171.98</v>
      </c>
      <c r="F30" s="18">
        <f t="shared" si="4"/>
        <v>387.48581454545456</v>
      </c>
      <c r="G30" s="17">
        <f t="shared" si="5"/>
        <v>117471.97999999998</v>
      </c>
      <c r="H30" s="60">
        <f t="shared" si="6"/>
        <v>105.83363857575607</v>
      </c>
      <c r="I30" s="47" t="s">
        <v>161</v>
      </c>
    </row>
    <row r="31" spans="1:9" ht="39.75" hidden="1" customHeight="1" x14ac:dyDescent="0.2">
      <c r="A31" s="19" t="s">
        <v>91</v>
      </c>
      <c r="B31" s="15">
        <v>0</v>
      </c>
      <c r="C31" s="16">
        <v>0</v>
      </c>
      <c r="D31" s="16">
        <v>0</v>
      </c>
      <c r="E31" s="16">
        <v>0</v>
      </c>
      <c r="F31" s="16" t="s">
        <v>17</v>
      </c>
      <c r="G31" s="16">
        <f t="shared" si="5"/>
        <v>0</v>
      </c>
      <c r="H31" s="60" t="s">
        <v>17</v>
      </c>
      <c r="I31" s="47" t="s">
        <v>102</v>
      </c>
    </row>
    <row r="32" spans="1:9" s="2" customFormat="1" ht="28.9" customHeight="1" x14ac:dyDescent="0.2">
      <c r="A32" s="4" t="s">
        <v>6</v>
      </c>
      <c r="B32" s="11">
        <v>2000000</v>
      </c>
      <c r="C32" s="12">
        <v>2000000</v>
      </c>
      <c r="D32" s="12">
        <v>2208640.6</v>
      </c>
      <c r="E32" s="14">
        <f t="shared" si="3"/>
        <v>208640.60000000009</v>
      </c>
      <c r="F32" s="59">
        <f t="shared" si="4"/>
        <v>110.43203000000001</v>
      </c>
      <c r="G32" s="14">
        <f t="shared" si="5"/>
        <v>208640.60000000009</v>
      </c>
      <c r="H32" s="59">
        <f t="shared" si="6"/>
        <v>110.43203000000001</v>
      </c>
      <c r="I32" s="50" t="s">
        <v>160</v>
      </c>
    </row>
    <row r="33" spans="1:9" s="2" customFormat="1" ht="28.9" customHeight="1" x14ac:dyDescent="0.2">
      <c r="A33" s="44" t="s">
        <v>7</v>
      </c>
      <c r="B33" s="11">
        <f>SUM(B34:B36)</f>
        <v>0</v>
      </c>
      <c r="C33" s="11">
        <f t="shared" ref="C33:D33" si="11">SUM(C34:C36)</f>
        <v>944000</v>
      </c>
      <c r="D33" s="11">
        <f t="shared" si="11"/>
        <v>986094.4</v>
      </c>
      <c r="E33" s="14">
        <f t="shared" si="3"/>
        <v>986094.4</v>
      </c>
      <c r="F33" s="16" t="s">
        <v>17</v>
      </c>
      <c r="G33" s="14">
        <f t="shared" si="5"/>
        <v>42094.400000000023</v>
      </c>
      <c r="H33" s="59" t="s">
        <v>17</v>
      </c>
      <c r="I33" s="47"/>
    </row>
    <row r="34" spans="1:9" s="2" customFormat="1" ht="33.75" customHeight="1" x14ac:dyDescent="0.2">
      <c r="A34" s="29" t="s">
        <v>114</v>
      </c>
      <c r="B34" s="11">
        <v>0</v>
      </c>
      <c r="C34" s="16">
        <v>0</v>
      </c>
      <c r="D34" s="16">
        <v>42029.599999999999</v>
      </c>
      <c r="E34" s="17">
        <f t="shared" si="3"/>
        <v>42029.599999999999</v>
      </c>
      <c r="F34" s="60" t="s">
        <v>17</v>
      </c>
      <c r="G34" s="17">
        <f t="shared" si="5"/>
        <v>42029.599999999999</v>
      </c>
      <c r="H34" s="59" t="s">
        <v>17</v>
      </c>
      <c r="I34" s="47" t="s">
        <v>115</v>
      </c>
    </row>
    <row r="35" spans="1:9" s="2" customFormat="1" ht="33.75" customHeight="1" x14ac:dyDescent="0.2">
      <c r="A35" s="29" t="s">
        <v>113</v>
      </c>
      <c r="B35" s="15">
        <v>0</v>
      </c>
      <c r="C35" s="15">
        <v>944000</v>
      </c>
      <c r="D35" s="15">
        <v>944000</v>
      </c>
      <c r="E35" s="17">
        <f t="shared" si="3"/>
        <v>944000</v>
      </c>
      <c r="F35" s="60" t="s">
        <v>17</v>
      </c>
      <c r="G35" s="16">
        <f t="shared" si="5"/>
        <v>0</v>
      </c>
      <c r="H35" s="59" t="s">
        <v>17</v>
      </c>
      <c r="I35" s="47" t="s">
        <v>116</v>
      </c>
    </row>
    <row r="36" spans="1:9" s="2" customFormat="1" ht="68.25" customHeight="1" x14ac:dyDescent="0.2">
      <c r="A36" s="29" t="s">
        <v>112</v>
      </c>
      <c r="B36" s="15">
        <v>0</v>
      </c>
      <c r="C36" s="12">
        <v>0</v>
      </c>
      <c r="D36" s="16">
        <v>64.8</v>
      </c>
      <c r="E36" s="17">
        <f>D36-B36</f>
        <v>64.8</v>
      </c>
      <c r="F36" s="60" t="s">
        <v>17</v>
      </c>
      <c r="G36" s="16">
        <f t="shared" si="5"/>
        <v>64.8</v>
      </c>
      <c r="H36" s="59" t="s">
        <v>17</v>
      </c>
      <c r="I36" s="47" t="s">
        <v>115</v>
      </c>
    </row>
    <row r="37" spans="1:9" s="2" customFormat="1" ht="28.9" customHeight="1" x14ac:dyDescent="0.2">
      <c r="A37" s="36" t="s">
        <v>8</v>
      </c>
      <c r="B37" s="37">
        <f>B38+B130+B134+B135</f>
        <v>1504622387.3299999</v>
      </c>
      <c r="C37" s="37">
        <f>C38+C130+C134+C135</f>
        <v>1671605524.0799999</v>
      </c>
      <c r="D37" s="37">
        <f>D38+D130+D134+D135</f>
        <v>1547068137.6800001</v>
      </c>
      <c r="E37" s="40">
        <f t="shared" si="3"/>
        <v>42445750.350000143</v>
      </c>
      <c r="F37" s="63">
        <f t="shared" si="4"/>
        <v>102.82102344797099</v>
      </c>
      <c r="G37" s="40">
        <f>D37-C37</f>
        <v>-124537386.39999986</v>
      </c>
      <c r="H37" s="63">
        <f t="shared" si="6"/>
        <v>92.549834000546184</v>
      </c>
      <c r="I37" s="48"/>
    </row>
    <row r="38" spans="1:9" s="2" customFormat="1" ht="35.25" customHeight="1" x14ac:dyDescent="0.2">
      <c r="A38" s="4" t="s">
        <v>12</v>
      </c>
      <c r="B38" s="11">
        <f>B39+B43+B98+B118</f>
        <v>1504622387.3299999</v>
      </c>
      <c r="C38" s="11">
        <f>C39+C43+C98+C118</f>
        <v>1665457269.5999999</v>
      </c>
      <c r="D38" s="11">
        <f>D39+D43+D98+D118</f>
        <v>1540919883.2</v>
      </c>
      <c r="E38" s="12">
        <f t="shared" si="3"/>
        <v>36297495.870000124</v>
      </c>
      <c r="F38" s="59">
        <f t="shared" si="4"/>
        <v>102.41239902952735</v>
      </c>
      <c r="G38" s="14">
        <f t="shared" ref="G38:G130" si="12">D38-C38</f>
        <v>-124537386.39999986</v>
      </c>
      <c r="H38" s="59">
        <f t="shared" si="6"/>
        <v>92.522330733233972</v>
      </c>
      <c r="I38" s="47"/>
    </row>
    <row r="39" spans="1:9" s="2" customFormat="1" ht="33.75" customHeight="1" x14ac:dyDescent="0.2">
      <c r="A39" s="4" t="s">
        <v>50</v>
      </c>
      <c r="B39" s="11">
        <f>B40+B41+B42</f>
        <v>247762700</v>
      </c>
      <c r="C39" s="11">
        <f t="shared" ref="C39:D39" si="13">C40+C41+C42</f>
        <v>257540757.59</v>
      </c>
      <c r="D39" s="11">
        <f t="shared" si="13"/>
        <v>257814512.88</v>
      </c>
      <c r="E39" s="14">
        <f t="shared" si="3"/>
        <v>10051812.879999995</v>
      </c>
      <c r="F39" s="59">
        <f t="shared" si="4"/>
        <v>104.05703234586964</v>
      </c>
      <c r="G39" s="14">
        <f t="shared" si="12"/>
        <v>273755.28999999166</v>
      </c>
      <c r="H39" s="59">
        <f t="shared" si="6"/>
        <v>100.10629590926179</v>
      </c>
      <c r="I39" s="47"/>
    </row>
    <row r="40" spans="1:9" ht="33.75" customHeight="1" x14ac:dyDescent="0.2">
      <c r="A40" s="19" t="s">
        <v>118</v>
      </c>
      <c r="B40" s="16">
        <v>247762700</v>
      </c>
      <c r="C40" s="16">
        <v>247762700</v>
      </c>
      <c r="D40" s="16">
        <v>247762700</v>
      </c>
      <c r="E40" s="16">
        <f t="shared" si="3"/>
        <v>0</v>
      </c>
      <c r="F40" s="60">
        <f t="shared" si="4"/>
        <v>100</v>
      </c>
      <c r="G40" s="16">
        <f t="shared" si="12"/>
        <v>0</v>
      </c>
      <c r="H40" s="60">
        <f t="shared" si="6"/>
        <v>100</v>
      </c>
      <c r="I40" s="47"/>
    </row>
    <row r="41" spans="1:9" ht="72.75" customHeight="1" x14ac:dyDescent="0.2">
      <c r="A41" s="19" t="s">
        <v>119</v>
      </c>
      <c r="B41" s="15">
        <v>0</v>
      </c>
      <c r="C41" s="15">
        <v>3778057.59</v>
      </c>
      <c r="D41" s="15">
        <v>3778057.59</v>
      </c>
      <c r="E41" s="16">
        <f t="shared" si="3"/>
        <v>3778057.59</v>
      </c>
      <c r="F41" s="60" t="s">
        <v>17</v>
      </c>
      <c r="G41" s="16">
        <f t="shared" si="12"/>
        <v>0</v>
      </c>
      <c r="H41" s="60">
        <f t="shared" si="6"/>
        <v>100</v>
      </c>
      <c r="I41" s="47" t="s">
        <v>157</v>
      </c>
    </row>
    <row r="42" spans="1:9" ht="66" customHeight="1" x14ac:dyDescent="0.2">
      <c r="A42" s="19" t="s">
        <v>117</v>
      </c>
      <c r="B42" s="15">
        <v>0</v>
      </c>
      <c r="C42" s="15">
        <v>6000000</v>
      </c>
      <c r="D42" s="15">
        <v>6273755.29</v>
      </c>
      <c r="E42" s="16">
        <f t="shared" si="3"/>
        <v>6273755.29</v>
      </c>
      <c r="F42" s="60" t="s">
        <v>17</v>
      </c>
      <c r="G42" s="16">
        <f t="shared" si="12"/>
        <v>273755.29000000004</v>
      </c>
      <c r="H42" s="60">
        <f t="shared" si="6"/>
        <v>104.56258816666666</v>
      </c>
      <c r="I42" s="47" t="s">
        <v>157</v>
      </c>
    </row>
    <row r="43" spans="1:9" s="2" customFormat="1" ht="31.15" customHeight="1" x14ac:dyDescent="0.2">
      <c r="A43" s="4" t="s">
        <v>51</v>
      </c>
      <c r="B43" s="11">
        <f>SUM(B44:B97)</f>
        <v>424459250.32999998</v>
      </c>
      <c r="C43" s="11">
        <f>SUM(C44:C97)</f>
        <v>524604932.11999995</v>
      </c>
      <c r="D43" s="11">
        <f>SUM(D44:D97)</f>
        <v>401398321.69999993</v>
      </c>
      <c r="E43" s="14">
        <f>D43-B43</f>
        <v>-23060928.630000055</v>
      </c>
      <c r="F43" s="59">
        <f t="shared" si="4"/>
        <v>94.566986439317517</v>
      </c>
      <c r="G43" s="14">
        <f t="shared" si="12"/>
        <v>-123206610.42000002</v>
      </c>
      <c r="H43" s="59">
        <f t="shared" si="6"/>
        <v>76.514401051834312</v>
      </c>
      <c r="I43" s="47"/>
    </row>
    <row r="44" spans="1:9" s="2" customFormat="1" ht="52.5" customHeight="1" x14ac:dyDescent="0.2">
      <c r="A44" s="19" t="s">
        <v>120</v>
      </c>
      <c r="B44" s="15">
        <v>136237573.68000001</v>
      </c>
      <c r="C44" s="15">
        <v>136237573.68000001</v>
      </c>
      <c r="D44" s="15">
        <v>51466031.090000004</v>
      </c>
      <c r="E44" s="17">
        <f>D44-B44</f>
        <v>-84771542.590000004</v>
      </c>
      <c r="F44" s="60">
        <f t="shared" si="4"/>
        <v>37.77667914938457</v>
      </c>
      <c r="G44" s="17">
        <f t="shared" si="12"/>
        <v>-84771542.590000004</v>
      </c>
      <c r="H44" s="60">
        <f t="shared" si="6"/>
        <v>37.77667914938457</v>
      </c>
      <c r="I44" s="47" t="s">
        <v>103</v>
      </c>
    </row>
    <row r="45" spans="1:9" ht="52.5" customHeight="1" x14ac:dyDescent="0.2">
      <c r="A45" s="19" t="s">
        <v>52</v>
      </c>
      <c r="B45" s="15">
        <v>20296976.109999999</v>
      </c>
      <c r="C45" s="15">
        <v>48281390.710000001</v>
      </c>
      <c r="D45" s="15">
        <v>17458205.469999999</v>
      </c>
      <c r="E45" s="17">
        <f t="shared" ref="E45:E97" si="14">D45-B45</f>
        <v>-2838770.6400000006</v>
      </c>
      <c r="F45" s="60">
        <f t="shared" si="4"/>
        <v>86.013824795303464</v>
      </c>
      <c r="G45" s="17">
        <f t="shared" si="12"/>
        <v>-30823185.240000002</v>
      </c>
      <c r="H45" s="60">
        <f t="shared" si="6"/>
        <v>36.15928458826285</v>
      </c>
      <c r="I45" s="47" t="s">
        <v>157</v>
      </c>
    </row>
    <row r="46" spans="1:9" ht="57.6" customHeight="1" x14ac:dyDescent="0.2">
      <c r="A46" s="19" t="s">
        <v>52</v>
      </c>
      <c r="B46" s="15">
        <v>854609.5</v>
      </c>
      <c r="C46" s="15">
        <v>854609.5</v>
      </c>
      <c r="D46" s="15">
        <v>854609.5</v>
      </c>
      <c r="E46" s="16">
        <f t="shared" si="14"/>
        <v>0</v>
      </c>
      <c r="F46" s="60">
        <f t="shared" si="4"/>
        <v>100</v>
      </c>
      <c r="G46" s="16">
        <f t="shared" si="12"/>
        <v>0</v>
      </c>
      <c r="H46" s="60">
        <f t="shared" si="6"/>
        <v>100</v>
      </c>
      <c r="I46" s="47"/>
    </row>
    <row r="47" spans="1:9" ht="57.6" customHeight="1" x14ac:dyDescent="0.2">
      <c r="A47" s="19" t="s">
        <v>41</v>
      </c>
      <c r="B47" s="16">
        <v>13714800</v>
      </c>
      <c r="C47" s="16">
        <v>15789900</v>
      </c>
      <c r="D47" s="16">
        <v>15789900</v>
      </c>
      <c r="E47" s="16">
        <f t="shared" si="14"/>
        <v>2075100</v>
      </c>
      <c r="F47" s="60">
        <f t="shared" si="4"/>
        <v>115.13037011112084</v>
      </c>
      <c r="G47" s="16">
        <f t="shared" si="12"/>
        <v>0</v>
      </c>
      <c r="H47" s="60">
        <f t="shared" si="6"/>
        <v>100</v>
      </c>
      <c r="I47" s="47" t="s">
        <v>157</v>
      </c>
    </row>
    <row r="48" spans="1:9" ht="47.25" customHeight="1" x14ac:dyDescent="0.2">
      <c r="A48" s="19" t="s">
        <v>33</v>
      </c>
      <c r="B48" s="16">
        <v>901603.85</v>
      </c>
      <c r="C48" s="16">
        <v>901603.85</v>
      </c>
      <c r="D48" s="16">
        <v>901603.85</v>
      </c>
      <c r="E48" s="16">
        <f t="shared" si="14"/>
        <v>0</v>
      </c>
      <c r="F48" s="60">
        <f t="shared" si="4"/>
        <v>100</v>
      </c>
      <c r="G48" s="16">
        <f t="shared" si="12"/>
        <v>0</v>
      </c>
      <c r="H48" s="60">
        <f t="shared" si="6"/>
        <v>100</v>
      </c>
      <c r="I48" s="47"/>
    </row>
    <row r="49" spans="1:9" ht="39" customHeight="1" x14ac:dyDescent="0.2">
      <c r="A49" s="19" t="s">
        <v>53</v>
      </c>
      <c r="B49" s="15">
        <v>0</v>
      </c>
      <c r="C49" s="15">
        <v>821840.93</v>
      </c>
      <c r="D49" s="15">
        <v>821840.93</v>
      </c>
      <c r="E49" s="16">
        <f t="shared" si="14"/>
        <v>821840.93</v>
      </c>
      <c r="F49" s="60" t="s">
        <v>17</v>
      </c>
      <c r="G49" s="16">
        <f t="shared" si="12"/>
        <v>0</v>
      </c>
      <c r="H49" s="60">
        <f t="shared" si="6"/>
        <v>100</v>
      </c>
      <c r="I49" s="47" t="s">
        <v>156</v>
      </c>
    </row>
    <row r="50" spans="1:9" ht="89.25" customHeight="1" x14ac:dyDescent="0.2">
      <c r="A50" s="19" t="s">
        <v>121</v>
      </c>
      <c r="B50" s="16">
        <v>175618.34</v>
      </c>
      <c r="C50" s="16">
        <v>175618.34</v>
      </c>
      <c r="D50" s="16">
        <v>175618.34</v>
      </c>
      <c r="E50" s="16">
        <f t="shared" si="14"/>
        <v>0</v>
      </c>
      <c r="F50" s="60">
        <f t="shared" si="4"/>
        <v>100</v>
      </c>
      <c r="G50" s="16">
        <f t="shared" si="12"/>
        <v>0</v>
      </c>
      <c r="H50" s="60">
        <f t="shared" si="6"/>
        <v>100</v>
      </c>
      <c r="I50" s="47"/>
    </row>
    <row r="51" spans="1:9" ht="57" customHeight="1" x14ac:dyDescent="0.2">
      <c r="A51" s="19" t="s">
        <v>122</v>
      </c>
      <c r="B51" s="16">
        <v>105263.16</v>
      </c>
      <c r="C51" s="16">
        <v>105263.16</v>
      </c>
      <c r="D51" s="16">
        <v>105263.16</v>
      </c>
      <c r="E51" s="16">
        <f t="shared" si="14"/>
        <v>0</v>
      </c>
      <c r="F51" s="60">
        <f t="shared" si="4"/>
        <v>100</v>
      </c>
      <c r="G51" s="16">
        <f t="shared" si="12"/>
        <v>0</v>
      </c>
      <c r="H51" s="60">
        <f t="shared" si="6"/>
        <v>100</v>
      </c>
      <c r="I51" s="47"/>
    </row>
    <row r="52" spans="1:9" ht="57" customHeight="1" x14ac:dyDescent="0.2">
      <c r="A52" s="19" t="s">
        <v>123</v>
      </c>
      <c r="B52" s="15">
        <v>105263.16</v>
      </c>
      <c r="C52" s="15">
        <v>105263.16</v>
      </c>
      <c r="D52" s="15">
        <v>105263.16</v>
      </c>
      <c r="E52" s="16">
        <f t="shared" si="14"/>
        <v>0</v>
      </c>
      <c r="F52" s="60">
        <f t="shared" si="4"/>
        <v>100</v>
      </c>
      <c r="G52" s="16">
        <f t="shared" si="12"/>
        <v>0</v>
      </c>
      <c r="H52" s="60">
        <f t="shared" si="6"/>
        <v>100</v>
      </c>
      <c r="I52" s="47"/>
    </row>
    <row r="53" spans="1:9" ht="72" customHeight="1" x14ac:dyDescent="0.2">
      <c r="A53" s="19" t="s">
        <v>124</v>
      </c>
      <c r="B53" s="15">
        <v>45290526.32</v>
      </c>
      <c r="C53" s="15">
        <v>45290526.32</v>
      </c>
      <c r="D53" s="15">
        <v>45290526.310000002</v>
      </c>
      <c r="E53" s="17">
        <f t="shared" si="14"/>
        <v>-9.9999979138374329E-3</v>
      </c>
      <c r="F53" s="60">
        <f t="shared" si="4"/>
        <v>99.999999977920325</v>
      </c>
      <c r="G53" s="17">
        <f t="shared" si="12"/>
        <v>-9.9999979138374329E-3</v>
      </c>
      <c r="H53" s="60">
        <f t="shared" ref="H53:H94" si="15">D53/C53*100</f>
        <v>99.999999977920325</v>
      </c>
      <c r="I53" s="47"/>
    </row>
    <row r="54" spans="1:9" ht="73.5" customHeight="1" x14ac:dyDescent="0.2">
      <c r="A54" s="19" t="s">
        <v>69</v>
      </c>
      <c r="B54" s="15">
        <v>0</v>
      </c>
      <c r="C54" s="15">
        <v>77538.12</v>
      </c>
      <c r="D54" s="15">
        <v>77538.12</v>
      </c>
      <c r="E54" s="16">
        <f t="shared" si="14"/>
        <v>77538.12</v>
      </c>
      <c r="F54" s="60" t="s">
        <v>17</v>
      </c>
      <c r="G54" s="16">
        <f t="shared" si="12"/>
        <v>0</v>
      </c>
      <c r="H54" s="60">
        <f t="shared" si="15"/>
        <v>100</v>
      </c>
      <c r="I54" s="47" t="s">
        <v>156</v>
      </c>
    </row>
    <row r="55" spans="1:9" ht="56.25" customHeight="1" x14ac:dyDescent="0.2">
      <c r="A55" s="19" t="s">
        <v>54</v>
      </c>
      <c r="B55" s="15">
        <v>921130</v>
      </c>
      <c r="C55" s="15">
        <v>2044501</v>
      </c>
      <c r="D55" s="15">
        <v>2044429.67</v>
      </c>
      <c r="E55" s="16">
        <f t="shared" si="14"/>
        <v>1123299.67</v>
      </c>
      <c r="F55" s="60">
        <f t="shared" si="4"/>
        <v>221.94800625318902</v>
      </c>
      <c r="G55" s="17">
        <f t="shared" si="12"/>
        <v>-71.330000000074506</v>
      </c>
      <c r="H55" s="60">
        <f t="shared" si="15"/>
        <v>99.996511129121473</v>
      </c>
      <c r="I55" s="47" t="s">
        <v>157</v>
      </c>
    </row>
    <row r="56" spans="1:9" ht="73.5" customHeight="1" x14ac:dyDescent="0.2">
      <c r="A56" s="19" t="s">
        <v>125</v>
      </c>
      <c r="B56" s="15">
        <v>0</v>
      </c>
      <c r="C56" s="15">
        <v>1500000</v>
      </c>
      <c r="D56" s="15">
        <v>1500000</v>
      </c>
      <c r="E56" s="16">
        <f t="shared" si="14"/>
        <v>1500000</v>
      </c>
      <c r="F56" s="60" t="s">
        <v>17</v>
      </c>
      <c r="G56" s="16">
        <f t="shared" si="12"/>
        <v>0</v>
      </c>
      <c r="H56" s="60">
        <f t="shared" si="15"/>
        <v>100</v>
      </c>
      <c r="I56" s="47" t="s">
        <v>156</v>
      </c>
    </row>
    <row r="57" spans="1:9" ht="73.5" customHeight="1" x14ac:dyDescent="0.2">
      <c r="A57" s="19" t="s">
        <v>126</v>
      </c>
      <c r="B57" s="15">
        <v>0</v>
      </c>
      <c r="C57" s="15">
        <v>1500000</v>
      </c>
      <c r="D57" s="15">
        <v>1500000</v>
      </c>
      <c r="E57" s="16">
        <f t="shared" si="14"/>
        <v>1500000</v>
      </c>
      <c r="F57" s="60">
        <v>0</v>
      </c>
      <c r="G57" s="16">
        <f t="shared" si="12"/>
        <v>0</v>
      </c>
      <c r="H57" s="60">
        <f t="shared" si="15"/>
        <v>100</v>
      </c>
      <c r="I57" s="47" t="s">
        <v>156</v>
      </c>
    </row>
    <row r="58" spans="1:9" ht="73.5" customHeight="1" x14ac:dyDescent="0.2">
      <c r="A58" s="19" t="s">
        <v>127</v>
      </c>
      <c r="B58" s="15">
        <v>0</v>
      </c>
      <c r="C58" s="15">
        <v>1500000</v>
      </c>
      <c r="D58" s="15">
        <v>1500000</v>
      </c>
      <c r="E58" s="16">
        <f t="shared" si="14"/>
        <v>1500000</v>
      </c>
      <c r="F58" s="60">
        <v>0</v>
      </c>
      <c r="G58" s="16">
        <f t="shared" si="12"/>
        <v>0</v>
      </c>
      <c r="H58" s="60">
        <f t="shared" si="15"/>
        <v>100</v>
      </c>
      <c r="I58" s="47" t="s">
        <v>156</v>
      </c>
    </row>
    <row r="59" spans="1:9" ht="73.5" customHeight="1" x14ac:dyDescent="0.2">
      <c r="A59" s="19" t="s">
        <v>128</v>
      </c>
      <c r="B59" s="15">
        <v>0</v>
      </c>
      <c r="C59" s="15">
        <v>1050000</v>
      </c>
      <c r="D59" s="15">
        <v>0</v>
      </c>
      <c r="E59" s="16">
        <f t="shared" si="14"/>
        <v>0</v>
      </c>
      <c r="F59" s="60">
        <v>0</v>
      </c>
      <c r="G59" s="17">
        <f t="shared" si="12"/>
        <v>-1050000</v>
      </c>
      <c r="H59" s="60">
        <f t="shared" si="15"/>
        <v>0</v>
      </c>
      <c r="I59" s="47" t="s">
        <v>159</v>
      </c>
    </row>
    <row r="60" spans="1:9" ht="38.25" customHeight="1" x14ac:dyDescent="0.2">
      <c r="A60" s="19" t="s">
        <v>14</v>
      </c>
      <c r="B60" s="15">
        <v>1203000</v>
      </c>
      <c r="C60" s="15">
        <v>1203000</v>
      </c>
      <c r="D60" s="15">
        <v>1203000</v>
      </c>
      <c r="E60" s="16">
        <f t="shared" si="14"/>
        <v>0</v>
      </c>
      <c r="F60" s="60">
        <f t="shared" si="4"/>
        <v>100</v>
      </c>
      <c r="G60" s="16">
        <f t="shared" si="12"/>
        <v>0</v>
      </c>
      <c r="H60" s="60">
        <f t="shared" si="15"/>
        <v>100</v>
      </c>
      <c r="I60" s="47"/>
    </row>
    <row r="61" spans="1:9" ht="38.25" customHeight="1" x14ac:dyDescent="0.2">
      <c r="A61" s="19" t="s">
        <v>15</v>
      </c>
      <c r="B61" s="15">
        <v>16193400</v>
      </c>
      <c r="C61" s="15">
        <v>16193400</v>
      </c>
      <c r="D61" s="15">
        <v>16193400</v>
      </c>
      <c r="E61" s="16">
        <f t="shared" si="14"/>
        <v>0</v>
      </c>
      <c r="F61" s="60">
        <f t="shared" si="4"/>
        <v>100</v>
      </c>
      <c r="G61" s="16">
        <f t="shared" si="12"/>
        <v>0</v>
      </c>
      <c r="H61" s="60">
        <f t="shared" si="15"/>
        <v>100</v>
      </c>
      <c r="I61" s="47"/>
    </row>
    <row r="62" spans="1:9" ht="38.25" customHeight="1" x14ac:dyDescent="0.2">
      <c r="A62" s="19" t="s">
        <v>57</v>
      </c>
      <c r="B62" s="15">
        <v>0</v>
      </c>
      <c r="C62" s="15">
        <v>2000000</v>
      </c>
      <c r="D62" s="15">
        <v>1117907.1399999999</v>
      </c>
      <c r="E62" s="16">
        <f t="shared" si="14"/>
        <v>1117907.1399999999</v>
      </c>
      <c r="F62" s="60" t="s">
        <v>17</v>
      </c>
      <c r="G62" s="17">
        <f t="shared" si="12"/>
        <v>-882092.8600000001</v>
      </c>
      <c r="H62" s="60">
        <f t="shared" si="15"/>
        <v>55.89535699999999</v>
      </c>
      <c r="I62" s="47" t="s">
        <v>156</v>
      </c>
    </row>
    <row r="63" spans="1:9" ht="38.25" customHeight="1" x14ac:dyDescent="0.2">
      <c r="A63" s="19" t="s">
        <v>35</v>
      </c>
      <c r="B63" s="15">
        <v>85429345</v>
      </c>
      <c r="C63" s="15">
        <v>127339047</v>
      </c>
      <c r="D63" s="15">
        <v>121659328.61</v>
      </c>
      <c r="E63" s="16">
        <f t="shared" si="14"/>
        <v>36229983.609999999</v>
      </c>
      <c r="F63" s="60">
        <f t="shared" si="4"/>
        <v>142.4092957870624</v>
      </c>
      <c r="G63" s="17">
        <f t="shared" si="12"/>
        <v>-5679718.3900000006</v>
      </c>
      <c r="H63" s="60">
        <f t="shared" si="15"/>
        <v>95.53968831728416</v>
      </c>
      <c r="I63" s="47" t="s">
        <v>157</v>
      </c>
    </row>
    <row r="64" spans="1:9" ht="38.25" customHeight="1" x14ac:dyDescent="0.2">
      <c r="A64" s="19" t="s">
        <v>36</v>
      </c>
      <c r="B64" s="15">
        <v>913168</v>
      </c>
      <c r="C64" s="15">
        <v>913168</v>
      </c>
      <c r="D64" s="15">
        <v>913168</v>
      </c>
      <c r="E64" s="16">
        <f t="shared" si="14"/>
        <v>0</v>
      </c>
      <c r="F64" s="60">
        <f t="shared" si="4"/>
        <v>100</v>
      </c>
      <c r="G64" s="16">
        <f t="shared" si="12"/>
        <v>0</v>
      </c>
      <c r="H64" s="60">
        <f t="shared" si="15"/>
        <v>100</v>
      </c>
      <c r="I64" s="47"/>
    </row>
    <row r="65" spans="1:9" ht="60.75" customHeight="1" x14ac:dyDescent="0.2">
      <c r="A65" s="19" t="s">
        <v>129</v>
      </c>
      <c r="B65" s="15">
        <v>0</v>
      </c>
      <c r="C65" s="15">
        <v>500000</v>
      </c>
      <c r="D65" s="15">
        <v>500000</v>
      </c>
      <c r="E65" s="16">
        <f t="shared" si="14"/>
        <v>500000</v>
      </c>
      <c r="F65" s="60" t="s">
        <v>17</v>
      </c>
      <c r="G65" s="16">
        <f t="shared" si="12"/>
        <v>0</v>
      </c>
      <c r="H65" s="60">
        <f t="shared" si="15"/>
        <v>100</v>
      </c>
      <c r="I65" s="47" t="s">
        <v>156</v>
      </c>
    </row>
    <row r="66" spans="1:9" ht="85.5" customHeight="1" x14ac:dyDescent="0.2">
      <c r="A66" s="19" t="s">
        <v>130</v>
      </c>
      <c r="B66" s="15">
        <v>0</v>
      </c>
      <c r="C66" s="15">
        <v>410904</v>
      </c>
      <c r="D66" s="15">
        <v>410904</v>
      </c>
      <c r="E66" s="16">
        <f t="shared" si="14"/>
        <v>410904</v>
      </c>
      <c r="F66" s="60" t="s">
        <v>17</v>
      </c>
      <c r="G66" s="16">
        <f t="shared" si="12"/>
        <v>0</v>
      </c>
      <c r="H66" s="60">
        <f t="shared" si="15"/>
        <v>100</v>
      </c>
      <c r="I66" s="47" t="s">
        <v>156</v>
      </c>
    </row>
    <row r="67" spans="1:9" ht="73.5" customHeight="1" x14ac:dyDescent="0.2">
      <c r="A67" s="19" t="s">
        <v>72</v>
      </c>
      <c r="B67" s="15">
        <v>6277995</v>
      </c>
      <c r="C67" s="15">
        <v>6277995</v>
      </c>
      <c r="D67" s="15">
        <v>6277995</v>
      </c>
      <c r="E67" s="16">
        <f t="shared" si="14"/>
        <v>0</v>
      </c>
      <c r="F67" s="60">
        <f t="shared" si="4"/>
        <v>100</v>
      </c>
      <c r="G67" s="16">
        <f t="shared" si="12"/>
        <v>0</v>
      </c>
      <c r="H67" s="60">
        <f t="shared" si="15"/>
        <v>100</v>
      </c>
      <c r="I67" s="47"/>
    </row>
    <row r="68" spans="1:9" ht="73.5" customHeight="1" x14ac:dyDescent="0.2">
      <c r="A68" s="19" t="s">
        <v>44</v>
      </c>
      <c r="B68" s="15">
        <v>533500</v>
      </c>
      <c r="C68" s="15">
        <v>533500</v>
      </c>
      <c r="D68" s="15">
        <v>533500</v>
      </c>
      <c r="E68" s="16">
        <f t="shared" si="14"/>
        <v>0</v>
      </c>
      <c r="F68" s="60">
        <f t="shared" si="4"/>
        <v>100</v>
      </c>
      <c r="G68" s="16">
        <f t="shared" si="12"/>
        <v>0</v>
      </c>
      <c r="H68" s="60">
        <f t="shared" si="15"/>
        <v>100</v>
      </c>
      <c r="I68" s="47"/>
    </row>
    <row r="69" spans="1:9" ht="51.75" customHeight="1" x14ac:dyDescent="0.2">
      <c r="A69" s="19" t="s">
        <v>131</v>
      </c>
      <c r="B69" s="15">
        <v>0</v>
      </c>
      <c r="C69" s="15">
        <v>792081</v>
      </c>
      <c r="D69" s="15">
        <v>792081</v>
      </c>
      <c r="E69" s="16">
        <f t="shared" si="14"/>
        <v>792081</v>
      </c>
      <c r="F69" s="60" t="s">
        <v>17</v>
      </c>
      <c r="G69" s="16">
        <f t="shared" si="12"/>
        <v>0</v>
      </c>
      <c r="H69" s="60">
        <f t="shared" si="15"/>
        <v>100</v>
      </c>
      <c r="I69" s="47" t="s">
        <v>156</v>
      </c>
    </row>
    <row r="70" spans="1:9" ht="51.75" customHeight="1" x14ac:dyDescent="0.2">
      <c r="A70" s="19" t="s">
        <v>132</v>
      </c>
      <c r="B70" s="15">
        <v>0</v>
      </c>
      <c r="C70" s="15">
        <v>1000000</v>
      </c>
      <c r="D70" s="15">
        <v>1000000</v>
      </c>
      <c r="E70" s="16">
        <f t="shared" si="14"/>
        <v>1000000</v>
      </c>
      <c r="F70" s="60" t="s">
        <v>17</v>
      </c>
      <c r="G70" s="16">
        <f t="shared" si="12"/>
        <v>0</v>
      </c>
      <c r="H70" s="60">
        <f t="shared" si="15"/>
        <v>100</v>
      </c>
      <c r="I70" s="47" t="s">
        <v>156</v>
      </c>
    </row>
    <row r="71" spans="1:9" ht="51.75" customHeight="1" x14ac:dyDescent="0.2">
      <c r="A71" s="19" t="s">
        <v>133</v>
      </c>
      <c r="B71" s="15">
        <v>0</v>
      </c>
      <c r="C71" s="15">
        <v>578061</v>
      </c>
      <c r="D71" s="15">
        <v>578061</v>
      </c>
      <c r="E71" s="16">
        <f t="shared" si="14"/>
        <v>578061</v>
      </c>
      <c r="F71" s="60" t="s">
        <v>17</v>
      </c>
      <c r="G71" s="16">
        <f t="shared" si="12"/>
        <v>0</v>
      </c>
      <c r="H71" s="60">
        <f t="shared" si="15"/>
        <v>100</v>
      </c>
      <c r="I71" s="47" t="s">
        <v>156</v>
      </c>
    </row>
    <row r="72" spans="1:9" ht="51.75" customHeight="1" x14ac:dyDescent="0.2">
      <c r="A72" s="19" t="s">
        <v>134</v>
      </c>
      <c r="B72" s="15">
        <v>0</v>
      </c>
      <c r="C72" s="15">
        <v>844221</v>
      </c>
      <c r="D72" s="15">
        <v>844221</v>
      </c>
      <c r="E72" s="16">
        <f t="shared" si="14"/>
        <v>844221</v>
      </c>
      <c r="F72" s="60" t="s">
        <v>17</v>
      </c>
      <c r="G72" s="16">
        <f t="shared" si="12"/>
        <v>0</v>
      </c>
      <c r="H72" s="60">
        <f t="shared" si="15"/>
        <v>100</v>
      </c>
      <c r="I72" s="47" t="s">
        <v>156</v>
      </c>
    </row>
    <row r="73" spans="1:9" ht="51.75" customHeight="1" x14ac:dyDescent="0.2">
      <c r="A73" s="19" t="s">
        <v>135</v>
      </c>
      <c r="B73" s="15">
        <v>0</v>
      </c>
      <c r="C73" s="15">
        <v>473055</v>
      </c>
      <c r="D73" s="15">
        <v>473055</v>
      </c>
      <c r="E73" s="16">
        <f t="shared" si="14"/>
        <v>473055</v>
      </c>
      <c r="F73" s="60" t="s">
        <v>17</v>
      </c>
      <c r="G73" s="16">
        <f t="shared" si="12"/>
        <v>0</v>
      </c>
      <c r="H73" s="60">
        <f t="shared" si="15"/>
        <v>100</v>
      </c>
      <c r="I73" s="47" t="s">
        <v>156</v>
      </c>
    </row>
    <row r="74" spans="1:9" ht="53.25" customHeight="1" x14ac:dyDescent="0.2">
      <c r="A74" s="19" t="s">
        <v>37</v>
      </c>
      <c r="B74" s="15">
        <v>57004000</v>
      </c>
      <c r="C74" s="15">
        <v>61920900</v>
      </c>
      <c r="D74" s="15">
        <v>61920900</v>
      </c>
      <c r="E74" s="16">
        <f t="shared" si="14"/>
        <v>4916900</v>
      </c>
      <c r="F74" s="60">
        <f t="shared" ref="F74:F97" si="16">D74/B74*100</f>
        <v>108.62553505017192</v>
      </c>
      <c r="G74" s="16">
        <f t="shared" si="12"/>
        <v>0</v>
      </c>
      <c r="H74" s="60">
        <f t="shared" si="15"/>
        <v>100</v>
      </c>
      <c r="I74" s="47" t="s">
        <v>157</v>
      </c>
    </row>
    <row r="75" spans="1:9" ht="73.5" customHeight="1" x14ac:dyDescent="0.2">
      <c r="A75" s="19" t="s">
        <v>55</v>
      </c>
      <c r="B75" s="15">
        <v>343330</v>
      </c>
      <c r="C75" s="15">
        <v>0</v>
      </c>
      <c r="D75" s="15">
        <v>0</v>
      </c>
      <c r="E75" s="17">
        <f t="shared" si="14"/>
        <v>-343330</v>
      </c>
      <c r="F75" s="60">
        <f t="shared" si="16"/>
        <v>0</v>
      </c>
      <c r="G75" s="16">
        <f t="shared" si="12"/>
        <v>0</v>
      </c>
      <c r="H75" s="16" t="s">
        <v>17</v>
      </c>
      <c r="I75" s="47" t="s">
        <v>159</v>
      </c>
    </row>
    <row r="76" spans="1:9" ht="30.75" customHeight="1" x14ac:dyDescent="0.2">
      <c r="A76" s="19" t="s">
        <v>56</v>
      </c>
      <c r="B76" s="15">
        <v>889748.21</v>
      </c>
      <c r="C76" s="15">
        <v>889748.21</v>
      </c>
      <c r="D76" s="15">
        <v>889748.21</v>
      </c>
      <c r="E76" s="16">
        <f t="shared" si="14"/>
        <v>0</v>
      </c>
      <c r="F76" s="60">
        <f t="shared" si="16"/>
        <v>100</v>
      </c>
      <c r="G76" s="16">
        <f t="shared" si="12"/>
        <v>0</v>
      </c>
      <c r="H76" s="60">
        <f t="shared" si="15"/>
        <v>100</v>
      </c>
      <c r="I76" s="47"/>
    </row>
    <row r="77" spans="1:9" ht="59.25" customHeight="1" x14ac:dyDescent="0.2">
      <c r="A77" s="19" t="s">
        <v>136</v>
      </c>
      <c r="B77" s="15">
        <v>0</v>
      </c>
      <c r="C77" s="15">
        <v>1000000</v>
      </c>
      <c r="D77" s="15">
        <v>1000000</v>
      </c>
      <c r="E77" s="16">
        <f t="shared" si="14"/>
        <v>1000000</v>
      </c>
      <c r="F77" s="60" t="s">
        <v>17</v>
      </c>
      <c r="G77" s="16">
        <f t="shared" si="12"/>
        <v>0</v>
      </c>
      <c r="H77" s="60">
        <f t="shared" si="15"/>
        <v>100</v>
      </c>
      <c r="I77" s="47" t="s">
        <v>156</v>
      </c>
    </row>
    <row r="78" spans="1:9" ht="45.75" customHeight="1" x14ac:dyDescent="0.2">
      <c r="A78" s="19" t="s">
        <v>137</v>
      </c>
      <c r="B78" s="15">
        <v>0</v>
      </c>
      <c r="C78" s="15">
        <v>86734.69</v>
      </c>
      <c r="D78" s="15">
        <v>86734.69</v>
      </c>
      <c r="E78" s="16">
        <f t="shared" si="14"/>
        <v>86734.69</v>
      </c>
      <c r="F78" s="60" t="s">
        <v>17</v>
      </c>
      <c r="G78" s="16">
        <f t="shared" si="12"/>
        <v>0</v>
      </c>
      <c r="H78" s="60">
        <f t="shared" si="15"/>
        <v>100</v>
      </c>
      <c r="I78" s="47" t="s">
        <v>156</v>
      </c>
    </row>
    <row r="79" spans="1:9" ht="55.5" customHeight="1" x14ac:dyDescent="0.2">
      <c r="A79" s="19" t="s">
        <v>34</v>
      </c>
      <c r="B79" s="15">
        <v>22629500</v>
      </c>
      <c r="C79" s="15">
        <v>22629500</v>
      </c>
      <c r="D79" s="15">
        <v>22629500</v>
      </c>
      <c r="E79" s="16">
        <f t="shared" si="14"/>
        <v>0</v>
      </c>
      <c r="F79" s="60">
        <v>0</v>
      </c>
      <c r="G79" s="16">
        <f t="shared" si="12"/>
        <v>0</v>
      </c>
      <c r="H79" s="60">
        <f t="shared" si="15"/>
        <v>100</v>
      </c>
      <c r="I79" s="47"/>
    </row>
    <row r="80" spans="1:9" ht="55.5" customHeight="1" x14ac:dyDescent="0.2">
      <c r="A80" s="19" t="s">
        <v>58</v>
      </c>
      <c r="B80" s="15">
        <v>0</v>
      </c>
      <c r="C80" s="15">
        <v>90000</v>
      </c>
      <c r="D80" s="15">
        <v>90000</v>
      </c>
      <c r="E80" s="16">
        <f t="shared" si="14"/>
        <v>90000</v>
      </c>
      <c r="F80" s="60">
        <v>0</v>
      </c>
      <c r="G80" s="16">
        <f t="shared" si="12"/>
        <v>0</v>
      </c>
      <c r="H80" s="60">
        <f t="shared" si="15"/>
        <v>100</v>
      </c>
      <c r="I80" s="47" t="s">
        <v>156</v>
      </c>
    </row>
    <row r="81" spans="1:9" ht="60.75" customHeight="1" x14ac:dyDescent="0.2">
      <c r="A81" s="19" t="s">
        <v>60</v>
      </c>
      <c r="B81" s="15">
        <v>0</v>
      </c>
      <c r="C81" s="15">
        <v>89190</v>
      </c>
      <c r="D81" s="15">
        <v>89190</v>
      </c>
      <c r="E81" s="16">
        <f t="shared" si="14"/>
        <v>89190</v>
      </c>
      <c r="F81" s="60">
        <v>0</v>
      </c>
      <c r="G81" s="16">
        <f t="shared" si="12"/>
        <v>0</v>
      </c>
      <c r="H81" s="60">
        <f t="shared" si="15"/>
        <v>100</v>
      </c>
      <c r="I81" s="47" t="s">
        <v>156</v>
      </c>
    </row>
    <row r="82" spans="1:9" ht="60.75" customHeight="1" x14ac:dyDescent="0.2">
      <c r="A82" s="19" t="s">
        <v>61</v>
      </c>
      <c r="B82" s="15">
        <v>0</v>
      </c>
      <c r="C82" s="15">
        <v>90000</v>
      </c>
      <c r="D82" s="15">
        <v>90000</v>
      </c>
      <c r="E82" s="16">
        <f t="shared" si="14"/>
        <v>90000</v>
      </c>
      <c r="F82" s="60">
        <v>0</v>
      </c>
      <c r="G82" s="16">
        <f t="shared" si="12"/>
        <v>0</v>
      </c>
      <c r="H82" s="60">
        <f t="shared" si="15"/>
        <v>100</v>
      </c>
      <c r="I82" s="47" t="s">
        <v>156</v>
      </c>
    </row>
    <row r="83" spans="1:9" ht="60.75" customHeight="1" x14ac:dyDescent="0.2">
      <c r="A83" s="19" t="s">
        <v>63</v>
      </c>
      <c r="B83" s="15">
        <v>0</v>
      </c>
      <c r="C83" s="15">
        <v>89982</v>
      </c>
      <c r="D83" s="15">
        <v>89982</v>
      </c>
      <c r="E83" s="16">
        <f t="shared" si="14"/>
        <v>89982</v>
      </c>
      <c r="F83" s="60">
        <v>0</v>
      </c>
      <c r="G83" s="16">
        <f t="shared" si="12"/>
        <v>0</v>
      </c>
      <c r="H83" s="60">
        <f t="shared" si="15"/>
        <v>100</v>
      </c>
      <c r="I83" s="47" t="s">
        <v>156</v>
      </c>
    </row>
    <row r="84" spans="1:9" ht="60.75" customHeight="1" x14ac:dyDescent="0.2">
      <c r="A84" s="19" t="s">
        <v>64</v>
      </c>
      <c r="B84" s="15">
        <v>0</v>
      </c>
      <c r="C84" s="15">
        <v>90000</v>
      </c>
      <c r="D84" s="15">
        <v>90000</v>
      </c>
      <c r="E84" s="16">
        <f t="shared" si="14"/>
        <v>90000</v>
      </c>
      <c r="F84" s="60">
        <v>0</v>
      </c>
      <c r="G84" s="16">
        <f t="shared" si="12"/>
        <v>0</v>
      </c>
      <c r="H84" s="60">
        <f t="shared" si="15"/>
        <v>100</v>
      </c>
      <c r="I84" s="47" t="s">
        <v>156</v>
      </c>
    </row>
    <row r="85" spans="1:9" ht="60.75" customHeight="1" x14ac:dyDescent="0.2">
      <c r="A85" s="19" t="s">
        <v>65</v>
      </c>
      <c r="B85" s="15">
        <v>0</v>
      </c>
      <c r="C85" s="15">
        <v>90000</v>
      </c>
      <c r="D85" s="15">
        <v>90000</v>
      </c>
      <c r="E85" s="16">
        <f t="shared" si="14"/>
        <v>90000</v>
      </c>
      <c r="F85" s="60">
        <v>0</v>
      </c>
      <c r="G85" s="16">
        <f t="shared" si="12"/>
        <v>0</v>
      </c>
      <c r="H85" s="60">
        <f t="shared" si="15"/>
        <v>100</v>
      </c>
      <c r="I85" s="47" t="s">
        <v>156</v>
      </c>
    </row>
    <row r="86" spans="1:9" ht="60.75" customHeight="1" x14ac:dyDescent="0.2">
      <c r="A86" s="19" t="s">
        <v>66</v>
      </c>
      <c r="B86" s="15">
        <v>0</v>
      </c>
      <c r="C86" s="15">
        <v>90000</v>
      </c>
      <c r="D86" s="15">
        <v>90000</v>
      </c>
      <c r="E86" s="16">
        <f t="shared" si="14"/>
        <v>90000</v>
      </c>
      <c r="F86" s="60">
        <v>0</v>
      </c>
      <c r="G86" s="16">
        <f t="shared" si="12"/>
        <v>0</v>
      </c>
      <c r="H86" s="60">
        <f t="shared" si="15"/>
        <v>100</v>
      </c>
      <c r="I86" s="47" t="s">
        <v>156</v>
      </c>
    </row>
    <row r="87" spans="1:9" ht="57" customHeight="1" x14ac:dyDescent="0.2">
      <c r="A87" s="19" t="s">
        <v>67</v>
      </c>
      <c r="B87" s="15">
        <v>0</v>
      </c>
      <c r="C87" s="15">
        <v>90000</v>
      </c>
      <c r="D87" s="15">
        <v>90000</v>
      </c>
      <c r="E87" s="16">
        <f t="shared" si="14"/>
        <v>90000</v>
      </c>
      <c r="F87" s="60">
        <v>0</v>
      </c>
      <c r="G87" s="16">
        <f t="shared" si="12"/>
        <v>0</v>
      </c>
      <c r="H87" s="60">
        <f t="shared" si="15"/>
        <v>100</v>
      </c>
      <c r="I87" s="47" t="s">
        <v>156</v>
      </c>
    </row>
    <row r="88" spans="1:9" ht="57" customHeight="1" x14ac:dyDescent="0.2">
      <c r="A88" s="19" t="s">
        <v>68</v>
      </c>
      <c r="B88" s="15">
        <v>0</v>
      </c>
      <c r="C88" s="15">
        <v>89847</v>
      </c>
      <c r="D88" s="15">
        <v>89847</v>
      </c>
      <c r="E88" s="16">
        <f t="shared" si="14"/>
        <v>89847</v>
      </c>
      <c r="F88" s="60">
        <v>0</v>
      </c>
      <c r="G88" s="16">
        <f t="shared" si="12"/>
        <v>0</v>
      </c>
      <c r="H88" s="60">
        <f t="shared" si="15"/>
        <v>100</v>
      </c>
      <c r="I88" s="47" t="s">
        <v>156</v>
      </c>
    </row>
    <row r="89" spans="1:9" ht="57" customHeight="1" x14ac:dyDescent="0.2">
      <c r="A89" s="19" t="s">
        <v>59</v>
      </c>
      <c r="B89" s="15">
        <v>0</v>
      </c>
      <c r="C89" s="15">
        <v>90000</v>
      </c>
      <c r="D89" s="15">
        <v>90000</v>
      </c>
      <c r="E89" s="16">
        <f t="shared" si="14"/>
        <v>90000</v>
      </c>
      <c r="F89" s="60">
        <v>0</v>
      </c>
      <c r="G89" s="16">
        <f t="shared" si="12"/>
        <v>0</v>
      </c>
      <c r="H89" s="60">
        <f t="shared" si="15"/>
        <v>100</v>
      </c>
      <c r="I89" s="47" t="s">
        <v>156</v>
      </c>
    </row>
    <row r="90" spans="1:9" ht="46.5" customHeight="1" x14ac:dyDescent="0.2">
      <c r="A90" s="19" t="s">
        <v>13</v>
      </c>
      <c r="B90" s="15">
        <v>1294900</v>
      </c>
      <c r="C90" s="15">
        <v>1296200</v>
      </c>
      <c r="D90" s="15">
        <v>1296200</v>
      </c>
      <c r="E90" s="16">
        <f t="shared" si="14"/>
        <v>1300</v>
      </c>
      <c r="F90" s="60">
        <f t="shared" si="16"/>
        <v>100.10039385280716</v>
      </c>
      <c r="G90" s="16">
        <f t="shared" si="12"/>
        <v>0</v>
      </c>
      <c r="H90" s="60">
        <f t="shared" si="15"/>
        <v>100</v>
      </c>
      <c r="I90" s="47"/>
    </row>
    <row r="91" spans="1:9" ht="73.5" customHeight="1" x14ac:dyDescent="0.2">
      <c r="A91" s="19" t="s">
        <v>71</v>
      </c>
      <c r="B91" s="15">
        <v>6639100</v>
      </c>
      <c r="C91" s="15">
        <v>6639100</v>
      </c>
      <c r="D91" s="15">
        <v>6639100</v>
      </c>
      <c r="E91" s="16">
        <f t="shared" si="14"/>
        <v>0</v>
      </c>
      <c r="F91" s="60">
        <f t="shared" si="16"/>
        <v>100</v>
      </c>
      <c r="G91" s="16">
        <f t="shared" si="12"/>
        <v>0</v>
      </c>
      <c r="H91" s="60">
        <f t="shared" si="15"/>
        <v>100</v>
      </c>
      <c r="I91" s="47"/>
    </row>
    <row r="92" spans="1:9" ht="60" customHeight="1" x14ac:dyDescent="0.2">
      <c r="A92" s="19" t="s">
        <v>70</v>
      </c>
      <c r="B92" s="15">
        <v>6504900</v>
      </c>
      <c r="C92" s="15">
        <v>9671500</v>
      </c>
      <c r="D92" s="15">
        <v>9671500</v>
      </c>
      <c r="E92" s="16">
        <f t="shared" si="14"/>
        <v>3166600</v>
      </c>
      <c r="F92" s="60">
        <f t="shared" si="16"/>
        <v>148.68022567602884</v>
      </c>
      <c r="G92" s="16">
        <f t="shared" si="12"/>
        <v>0</v>
      </c>
      <c r="H92" s="60">
        <f t="shared" si="15"/>
        <v>100</v>
      </c>
      <c r="I92" s="47" t="s">
        <v>157</v>
      </c>
    </row>
    <row r="93" spans="1:9" ht="58.5" customHeight="1" x14ac:dyDescent="0.2">
      <c r="A93" s="19" t="s">
        <v>42</v>
      </c>
      <c r="B93" s="16">
        <v>0</v>
      </c>
      <c r="C93" s="16">
        <v>800000</v>
      </c>
      <c r="D93" s="16">
        <v>800000</v>
      </c>
      <c r="E93" s="16">
        <f t="shared" si="14"/>
        <v>800000</v>
      </c>
      <c r="F93" s="60" t="s">
        <v>17</v>
      </c>
      <c r="G93" s="16">
        <f t="shared" si="12"/>
        <v>0</v>
      </c>
      <c r="H93" s="60">
        <f t="shared" si="15"/>
        <v>100</v>
      </c>
      <c r="I93" s="47" t="s">
        <v>156</v>
      </c>
    </row>
    <row r="94" spans="1:9" ht="48" customHeight="1" x14ac:dyDescent="0.2">
      <c r="A94" s="19" t="s">
        <v>43</v>
      </c>
      <c r="B94" s="16">
        <v>0</v>
      </c>
      <c r="C94" s="16">
        <v>800000</v>
      </c>
      <c r="D94" s="16">
        <v>800000</v>
      </c>
      <c r="E94" s="16">
        <f t="shared" si="14"/>
        <v>800000</v>
      </c>
      <c r="F94" s="60" t="s">
        <v>17</v>
      </c>
      <c r="G94" s="16">
        <f t="shared" si="12"/>
        <v>0</v>
      </c>
      <c r="H94" s="60">
        <f t="shared" si="15"/>
        <v>100</v>
      </c>
      <c r="I94" s="47" t="s">
        <v>156</v>
      </c>
    </row>
    <row r="95" spans="1:9" ht="32.25" customHeight="1" x14ac:dyDescent="0.2">
      <c r="A95" s="19" t="s">
        <v>62</v>
      </c>
      <c r="B95" s="15">
        <v>0</v>
      </c>
      <c r="C95" s="15">
        <v>800000</v>
      </c>
      <c r="D95" s="15">
        <v>800000</v>
      </c>
      <c r="E95" s="16">
        <f t="shared" si="14"/>
        <v>800000</v>
      </c>
      <c r="F95" s="60" t="s">
        <v>17</v>
      </c>
      <c r="G95" s="16">
        <f t="shared" si="12"/>
        <v>0</v>
      </c>
      <c r="H95" s="60">
        <f t="shared" si="6"/>
        <v>100</v>
      </c>
      <c r="I95" s="47" t="s">
        <v>156</v>
      </c>
    </row>
    <row r="96" spans="1:9" ht="42" customHeight="1" x14ac:dyDescent="0.2">
      <c r="A96" s="21" t="s">
        <v>38</v>
      </c>
      <c r="B96" s="15">
        <v>0</v>
      </c>
      <c r="C96" s="15">
        <v>1000000</v>
      </c>
      <c r="D96" s="15">
        <v>1000000</v>
      </c>
      <c r="E96" s="16">
        <f t="shared" si="14"/>
        <v>1000000</v>
      </c>
      <c r="F96" s="60" t="s">
        <v>17</v>
      </c>
      <c r="G96" s="16">
        <f t="shared" si="12"/>
        <v>0</v>
      </c>
      <c r="H96" s="60">
        <f t="shared" si="6"/>
        <v>100</v>
      </c>
      <c r="I96" s="47" t="s">
        <v>156</v>
      </c>
    </row>
    <row r="97" spans="1:9" ht="107.25" customHeight="1" x14ac:dyDescent="0.2">
      <c r="A97" s="21" t="s">
        <v>138</v>
      </c>
      <c r="B97" s="15">
        <v>0</v>
      </c>
      <c r="C97" s="15">
        <v>878169.45</v>
      </c>
      <c r="D97" s="15">
        <v>878169.45</v>
      </c>
      <c r="E97" s="16">
        <f t="shared" si="14"/>
        <v>878169.45</v>
      </c>
      <c r="F97" s="60" t="s">
        <v>17</v>
      </c>
      <c r="G97" s="16">
        <f t="shared" si="12"/>
        <v>0</v>
      </c>
      <c r="H97" s="60">
        <f t="shared" ref="H97" si="17">D97/C97*100</f>
        <v>100</v>
      </c>
      <c r="I97" s="47" t="s">
        <v>156</v>
      </c>
    </row>
    <row r="98" spans="1:9" s="2" customFormat="1" ht="27.75" customHeight="1" x14ac:dyDescent="0.2">
      <c r="A98" s="23" t="s">
        <v>104</v>
      </c>
      <c r="B98" s="24">
        <f>SUM(B99:B117)</f>
        <v>784242771</v>
      </c>
      <c r="C98" s="24">
        <f t="shared" ref="C98:D98" si="18">SUM(C99:C117)</f>
        <v>824888731.88999999</v>
      </c>
      <c r="D98" s="24">
        <f t="shared" si="18"/>
        <v>823294200.68000007</v>
      </c>
      <c r="E98" s="14">
        <f t="shared" ref="E98:E135" si="19">D98-B98</f>
        <v>39051429.680000067</v>
      </c>
      <c r="F98" s="13">
        <f t="shared" ref="F98:F132" si="20">D98/B98*100</f>
        <v>104.9795077652045</v>
      </c>
      <c r="G98" s="14">
        <f t="shared" si="12"/>
        <v>-1594531.2099999189</v>
      </c>
      <c r="H98" s="59">
        <f t="shared" ref="H98:H135" si="21">D98/C98*100</f>
        <v>99.806697418893521</v>
      </c>
      <c r="I98" s="46"/>
    </row>
    <row r="99" spans="1:9" ht="49.5" x14ac:dyDescent="0.2">
      <c r="A99" s="21" t="s">
        <v>139</v>
      </c>
      <c r="B99" s="25">
        <v>4017552</v>
      </c>
      <c r="C99" s="25">
        <v>9741950.8900000006</v>
      </c>
      <c r="D99" s="25">
        <v>8787387.1899999995</v>
      </c>
      <c r="E99" s="17">
        <f t="shared" si="19"/>
        <v>4769835.1899999995</v>
      </c>
      <c r="F99" s="18">
        <f t="shared" si="20"/>
        <v>218.72491482375332</v>
      </c>
      <c r="G99" s="17">
        <f t="shared" si="12"/>
        <v>-954563.70000000112</v>
      </c>
      <c r="H99" s="60">
        <f t="shared" si="21"/>
        <v>90.201513939268068</v>
      </c>
      <c r="I99" s="46" t="s">
        <v>157</v>
      </c>
    </row>
    <row r="100" spans="1:9" ht="66" x14ac:dyDescent="0.2">
      <c r="A100" s="21" t="s">
        <v>74</v>
      </c>
      <c r="B100" s="22">
        <v>101237</v>
      </c>
      <c r="C100" s="22">
        <v>101237</v>
      </c>
      <c r="D100" s="22">
        <v>102118.78</v>
      </c>
      <c r="E100" s="17">
        <f t="shared" si="19"/>
        <v>881.77999999999884</v>
      </c>
      <c r="F100" s="18">
        <f t="shared" si="20"/>
        <v>100.87100565998597</v>
      </c>
      <c r="G100" s="17">
        <f t="shared" si="12"/>
        <v>881.77999999999884</v>
      </c>
      <c r="H100" s="60">
        <f t="shared" si="21"/>
        <v>100.87100565998597</v>
      </c>
      <c r="I100" s="46"/>
    </row>
    <row r="101" spans="1:9" ht="66" x14ac:dyDescent="0.2">
      <c r="A101" s="21" t="s">
        <v>81</v>
      </c>
      <c r="B101" s="22">
        <v>244300</v>
      </c>
      <c r="C101" s="22">
        <v>244300</v>
      </c>
      <c r="D101" s="22">
        <v>246505</v>
      </c>
      <c r="E101" s="17">
        <f t="shared" si="19"/>
        <v>2205</v>
      </c>
      <c r="F101" s="18">
        <f t="shared" si="20"/>
        <v>100.90257879656161</v>
      </c>
      <c r="G101" s="17">
        <f t="shared" si="12"/>
        <v>2205</v>
      </c>
      <c r="H101" s="60">
        <f t="shared" si="21"/>
        <v>100.90257879656161</v>
      </c>
      <c r="I101" s="46"/>
    </row>
    <row r="102" spans="1:9" ht="72.75" customHeight="1" x14ac:dyDescent="0.2">
      <c r="A102" s="21" t="s">
        <v>83</v>
      </c>
      <c r="B102" s="22">
        <v>460700</v>
      </c>
      <c r="C102" s="22">
        <v>460700</v>
      </c>
      <c r="D102" s="22">
        <f>3400+460700</f>
        <v>464100</v>
      </c>
      <c r="E102" s="17">
        <f t="shared" si="19"/>
        <v>3400</v>
      </c>
      <c r="F102" s="18">
        <f t="shared" si="20"/>
        <v>100.7380073800738</v>
      </c>
      <c r="G102" s="17">
        <f t="shared" si="12"/>
        <v>3400</v>
      </c>
      <c r="H102" s="60">
        <f t="shared" si="21"/>
        <v>100.7380073800738</v>
      </c>
      <c r="I102" s="46"/>
    </row>
    <row r="103" spans="1:9" ht="141.75" customHeight="1" x14ac:dyDescent="0.2">
      <c r="A103" s="21" t="s">
        <v>76</v>
      </c>
      <c r="B103" s="22">
        <v>9500</v>
      </c>
      <c r="C103" s="22">
        <v>9500</v>
      </c>
      <c r="D103" s="22">
        <v>9500</v>
      </c>
      <c r="E103" s="16">
        <f t="shared" si="19"/>
        <v>0</v>
      </c>
      <c r="F103" s="18">
        <f t="shared" si="20"/>
        <v>100</v>
      </c>
      <c r="G103" s="16">
        <f t="shared" si="12"/>
        <v>0</v>
      </c>
      <c r="H103" s="60">
        <f t="shared" si="21"/>
        <v>100</v>
      </c>
      <c r="I103" s="46"/>
    </row>
    <row r="104" spans="1:9" ht="94.5" customHeight="1" x14ac:dyDescent="0.2">
      <c r="A104" s="21" t="s">
        <v>73</v>
      </c>
      <c r="B104" s="22">
        <v>16700000</v>
      </c>
      <c r="C104" s="22">
        <v>15900000</v>
      </c>
      <c r="D104" s="22">
        <v>15268564.16</v>
      </c>
      <c r="E104" s="17">
        <f t="shared" si="19"/>
        <v>-1431435.8399999999</v>
      </c>
      <c r="F104" s="18">
        <f t="shared" si="20"/>
        <v>91.428527904191611</v>
      </c>
      <c r="G104" s="17">
        <f t="shared" si="12"/>
        <v>-631435.83999999985</v>
      </c>
      <c r="H104" s="60">
        <f t="shared" si="21"/>
        <v>96.028705408805038</v>
      </c>
      <c r="I104" s="46" t="s">
        <v>158</v>
      </c>
    </row>
    <row r="105" spans="1:9" ht="105" customHeight="1" x14ac:dyDescent="0.2">
      <c r="A105" s="21" t="s">
        <v>39</v>
      </c>
      <c r="B105" s="22">
        <v>31530510</v>
      </c>
      <c r="C105" s="22">
        <v>31530510</v>
      </c>
      <c r="D105" s="22">
        <v>31530449.059999999</v>
      </c>
      <c r="E105" s="17">
        <f t="shared" si="19"/>
        <v>-60.940000001341105</v>
      </c>
      <c r="F105" s="18">
        <f t="shared" si="20"/>
        <v>99.99980672688136</v>
      </c>
      <c r="G105" s="17">
        <f t="shared" si="12"/>
        <v>-60.940000001341105</v>
      </c>
      <c r="H105" s="60">
        <f t="shared" si="21"/>
        <v>99.99980672688136</v>
      </c>
      <c r="I105" s="46"/>
    </row>
    <row r="106" spans="1:9" ht="76.5" customHeight="1" x14ac:dyDescent="0.2">
      <c r="A106" s="21" t="s">
        <v>78</v>
      </c>
      <c r="B106" s="22">
        <v>78200</v>
      </c>
      <c r="C106" s="22">
        <v>78200</v>
      </c>
      <c r="D106" s="22">
        <v>78899.63</v>
      </c>
      <c r="E106" s="20">
        <f t="shared" si="19"/>
        <v>699.63000000000466</v>
      </c>
      <c r="F106" s="18">
        <f t="shared" si="20"/>
        <v>100.8946675191816</v>
      </c>
      <c r="G106" s="16">
        <f t="shared" si="12"/>
        <v>699.63000000000466</v>
      </c>
      <c r="H106" s="60">
        <f t="shared" si="21"/>
        <v>100.8946675191816</v>
      </c>
      <c r="I106" s="46"/>
    </row>
    <row r="107" spans="1:9" ht="70.5" customHeight="1" x14ac:dyDescent="0.2">
      <c r="A107" s="21" t="s">
        <v>77</v>
      </c>
      <c r="B107" s="25">
        <v>4620200</v>
      </c>
      <c r="C107" s="25">
        <v>4620200</v>
      </c>
      <c r="D107" s="25">
        <v>4638737.4800000004</v>
      </c>
      <c r="E107" s="17">
        <f t="shared" si="19"/>
        <v>18537.480000000447</v>
      </c>
      <c r="F107" s="18">
        <f t="shared" si="20"/>
        <v>100.40122678671919</v>
      </c>
      <c r="G107" s="16">
        <f t="shared" si="12"/>
        <v>18537.480000000447</v>
      </c>
      <c r="H107" s="60">
        <f t="shared" si="21"/>
        <v>100.40122678671919</v>
      </c>
      <c r="I107" s="46"/>
    </row>
    <row r="108" spans="1:9" ht="70.5" customHeight="1" x14ac:dyDescent="0.2">
      <c r="A108" s="21" t="s">
        <v>79</v>
      </c>
      <c r="B108" s="22">
        <v>16600</v>
      </c>
      <c r="C108" s="22">
        <v>16600</v>
      </c>
      <c r="D108" s="22">
        <v>16800</v>
      </c>
      <c r="E108" s="17">
        <f t="shared" si="19"/>
        <v>200</v>
      </c>
      <c r="F108" s="18">
        <f t="shared" si="20"/>
        <v>101.20481927710843</v>
      </c>
      <c r="G108" s="16">
        <f t="shared" si="12"/>
        <v>200</v>
      </c>
      <c r="H108" s="60">
        <f t="shared" si="21"/>
        <v>101.20481927710843</v>
      </c>
      <c r="I108" s="46"/>
    </row>
    <row r="109" spans="1:9" ht="70.5" customHeight="1" x14ac:dyDescent="0.2">
      <c r="A109" s="21" t="s">
        <v>80</v>
      </c>
      <c r="B109" s="22">
        <v>33200</v>
      </c>
      <c r="C109" s="22">
        <v>33200</v>
      </c>
      <c r="D109" s="22">
        <v>33320.74</v>
      </c>
      <c r="E109" s="16">
        <f t="shared" si="19"/>
        <v>120.73999999999796</v>
      </c>
      <c r="F109" s="18">
        <f t="shared" si="20"/>
        <v>100.36367469879517</v>
      </c>
      <c r="G109" s="16">
        <f t="shared" si="12"/>
        <v>120.73999999999796</v>
      </c>
      <c r="H109" s="60">
        <f t="shared" si="21"/>
        <v>100.36367469879517</v>
      </c>
      <c r="I109" s="46"/>
    </row>
    <row r="110" spans="1:9" ht="73.5" customHeight="1" x14ac:dyDescent="0.2">
      <c r="A110" s="21" t="s">
        <v>140</v>
      </c>
      <c r="B110" s="22">
        <v>1992364</v>
      </c>
      <c r="C110" s="22">
        <v>1992364</v>
      </c>
      <c r="D110" s="22">
        <v>2221239.38</v>
      </c>
      <c r="E110" s="16">
        <f t="shared" si="19"/>
        <v>228875.37999999989</v>
      </c>
      <c r="F110" s="18">
        <f t="shared" si="20"/>
        <v>111.48762876663099</v>
      </c>
      <c r="G110" s="16">
        <f t="shared" si="12"/>
        <v>228875.37999999989</v>
      </c>
      <c r="H110" s="60">
        <f t="shared" si="21"/>
        <v>111.48762876663099</v>
      </c>
      <c r="I110" s="47" t="s">
        <v>157</v>
      </c>
    </row>
    <row r="111" spans="1:9" ht="93.75" customHeight="1" x14ac:dyDescent="0.2">
      <c r="A111" s="21" t="s">
        <v>141</v>
      </c>
      <c r="B111" s="22">
        <v>101237</v>
      </c>
      <c r="C111" s="22">
        <v>351510</v>
      </c>
      <c r="D111" s="22">
        <v>101936.76</v>
      </c>
      <c r="E111" s="17">
        <f t="shared" si="19"/>
        <v>699.75999999999476</v>
      </c>
      <c r="F111" s="18">
        <f t="shared" si="20"/>
        <v>100.69120973557098</v>
      </c>
      <c r="G111" s="17">
        <f t="shared" si="12"/>
        <v>-249573.24</v>
      </c>
      <c r="H111" s="60">
        <f t="shared" si="21"/>
        <v>28.999675684902275</v>
      </c>
      <c r="I111" s="47"/>
    </row>
    <row r="112" spans="1:9" ht="68.45" customHeight="1" x14ac:dyDescent="0.2">
      <c r="A112" s="21" t="s">
        <v>82</v>
      </c>
      <c r="B112" s="25">
        <v>42200</v>
      </c>
      <c r="C112" s="25">
        <v>42200</v>
      </c>
      <c r="D112" s="25">
        <v>42200</v>
      </c>
      <c r="E112" s="16">
        <f t="shared" si="19"/>
        <v>0</v>
      </c>
      <c r="F112" s="18">
        <f t="shared" si="20"/>
        <v>100</v>
      </c>
      <c r="G112" s="16">
        <f t="shared" si="12"/>
        <v>0</v>
      </c>
      <c r="H112" s="60">
        <f t="shared" si="21"/>
        <v>100</v>
      </c>
      <c r="I112" s="47"/>
    </row>
    <row r="113" spans="1:9" ht="137.25" customHeight="1" x14ac:dyDescent="0.2">
      <c r="A113" s="21" t="s">
        <v>75</v>
      </c>
      <c r="B113" s="25">
        <v>9500</v>
      </c>
      <c r="C113" s="25">
        <v>9500</v>
      </c>
      <c r="D113" s="25">
        <v>9500</v>
      </c>
      <c r="E113" s="16">
        <f t="shared" si="19"/>
        <v>0</v>
      </c>
      <c r="F113" s="18">
        <f t="shared" si="20"/>
        <v>100</v>
      </c>
      <c r="G113" s="16">
        <f t="shared" si="12"/>
        <v>0</v>
      </c>
      <c r="H113" s="60">
        <f t="shared" si="21"/>
        <v>100</v>
      </c>
      <c r="I113" s="47"/>
    </row>
    <row r="114" spans="1:9" ht="57" customHeight="1" x14ac:dyDescent="0.2">
      <c r="A114" s="21" t="s">
        <v>84</v>
      </c>
      <c r="B114" s="25">
        <v>703100</v>
      </c>
      <c r="C114" s="25">
        <v>703100</v>
      </c>
      <c r="D114" s="25">
        <v>703100</v>
      </c>
      <c r="E114" s="17">
        <f t="shared" si="19"/>
        <v>0</v>
      </c>
      <c r="F114" s="18">
        <f t="shared" si="20"/>
        <v>100</v>
      </c>
      <c r="G114" s="16">
        <f t="shared" si="12"/>
        <v>0</v>
      </c>
      <c r="H114" s="60">
        <f t="shared" si="21"/>
        <v>100</v>
      </c>
      <c r="I114" s="47"/>
    </row>
    <row r="115" spans="1:9" ht="77.25" customHeight="1" x14ac:dyDescent="0.2">
      <c r="A115" s="21" t="s">
        <v>85</v>
      </c>
      <c r="B115" s="25">
        <v>13574000</v>
      </c>
      <c r="C115" s="25">
        <v>7200000</v>
      </c>
      <c r="D115" s="25">
        <v>7200000</v>
      </c>
      <c r="E115" s="17">
        <f t="shared" si="19"/>
        <v>-6374000</v>
      </c>
      <c r="F115" s="18">
        <f t="shared" si="20"/>
        <v>53.042581405628411</v>
      </c>
      <c r="G115" s="17">
        <f t="shared" si="12"/>
        <v>0</v>
      </c>
      <c r="H115" s="60">
        <f t="shared" si="21"/>
        <v>100</v>
      </c>
      <c r="I115" s="47" t="s">
        <v>158</v>
      </c>
    </row>
    <row r="116" spans="1:9" ht="59.25" customHeight="1" x14ac:dyDescent="0.2">
      <c r="A116" s="21" t="s">
        <v>40</v>
      </c>
      <c r="B116" s="25">
        <v>5871</v>
      </c>
      <c r="C116" s="25">
        <v>43560</v>
      </c>
      <c r="D116" s="25">
        <v>29742.5</v>
      </c>
      <c r="E116" s="17">
        <f t="shared" si="19"/>
        <v>23871.5</v>
      </c>
      <c r="F116" s="18">
        <f t="shared" si="20"/>
        <v>506.60023846022824</v>
      </c>
      <c r="G116" s="17">
        <f t="shared" si="12"/>
        <v>-13817.5</v>
      </c>
      <c r="H116" s="60">
        <f t="shared" si="21"/>
        <v>68.279384756657478</v>
      </c>
      <c r="I116" s="47" t="s">
        <v>157</v>
      </c>
    </row>
    <row r="117" spans="1:9" ht="59.25" customHeight="1" x14ac:dyDescent="0.2">
      <c r="A117" s="21" t="s">
        <v>86</v>
      </c>
      <c r="B117" s="25">
        <v>710002500</v>
      </c>
      <c r="C117" s="25">
        <v>751810100</v>
      </c>
      <c r="D117" s="25">
        <v>751810100</v>
      </c>
      <c r="E117" s="17">
        <f t="shared" si="19"/>
        <v>41807600</v>
      </c>
      <c r="F117" s="18">
        <f t="shared" si="20"/>
        <v>105.88837363248722</v>
      </c>
      <c r="G117" s="17">
        <f t="shared" si="12"/>
        <v>0</v>
      </c>
      <c r="H117" s="60">
        <f t="shared" si="21"/>
        <v>100</v>
      </c>
      <c r="I117" s="47" t="s">
        <v>157</v>
      </c>
    </row>
    <row r="118" spans="1:9" s="2" customFormat="1" ht="32.25" customHeight="1" x14ac:dyDescent="0.2">
      <c r="A118" s="23" t="s">
        <v>105</v>
      </c>
      <c r="B118" s="24">
        <f>SUM(B119:B129)</f>
        <v>48157666</v>
      </c>
      <c r="C118" s="24">
        <f t="shared" ref="C118:D118" si="22">SUM(C119:C129)</f>
        <v>58422848</v>
      </c>
      <c r="D118" s="24">
        <f t="shared" si="22"/>
        <v>58412847.939999998</v>
      </c>
      <c r="E118" s="12">
        <f t="shared" si="19"/>
        <v>10255181.939999998</v>
      </c>
      <c r="F118" s="18">
        <f t="shared" si="20"/>
        <v>121.29501446353316</v>
      </c>
      <c r="G118" s="14">
        <f t="shared" si="12"/>
        <v>-10000.060000002384</v>
      </c>
      <c r="H118" s="59">
        <f t="shared" si="21"/>
        <v>99.982883306202382</v>
      </c>
      <c r="I118" s="46"/>
    </row>
    <row r="119" spans="1:9" s="2" customFormat="1" ht="57" customHeight="1" x14ac:dyDescent="0.2">
      <c r="A119" s="21" t="s">
        <v>150</v>
      </c>
      <c r="B119" s="25">
        <v>15019666</v>
      </c>
      <c r="C119" s="25">
        <v>15019666</v>
      </c>
      <c r="D119" s="25">
        <v>15019666</v>
      </c>
      <c r="E119" s="12">
        <f t="shared" si="19"/>
        <v>0</v>
      </c>
      <c r="F119" s="18">
        <f t="shared" si="20"/>
        <v>100</v>
      </c>
      <c r="G119" s="16">
        <f t="shared" si="12"/>
        <v>0</v>
      </c>
      <c r="H119" s="60">
        <f t="shared" si="21"/>
        <v>100</v>
      </c>
      <c r="I119" s="46"/>
    </row>
    <row r="120" spans="1:9" s="2" customFormat="1" ht="57" customHeight="1" x14ac:dyDescent="0.2">
      <c r="A120" s="21" t="s">
        <v>152</v>
      </c>
      <c r="B120" s="25">
        <v>0</v>
      </c>
      <c r="C120" s="25">
        <v>1585150</v>
      </c>
      <c r="D120" s="25">
        <v>1585150</v>
      </c>
      <c r="E120" s="16">
        <f t="shared" si="19"/>
        <v>1585150</v>
      </c>
      <c r="F120" s="18" t="s">
        <v>17</v>
      </c>
      <c r="G120" s="16">
        <f t="shared" si="12"/>
        <v>0</v>
      </c>
      <c r="H120" s="60">
        <f t="shared" si="21"/>
        <v>100</v>
      </c>
      <c r="I120" s="46" t="s">
        <v>169</v>
      </c>
    </row>
    <row r="121" spans="1:9" ht="107.25" customHeight="1" x14ac:dyDescent="0.2">
      <c r="A121" s="21" t="s">
        <v>142</v>
      </c>
      <c r="B121" s="25">
        <v>33138000</v>
      </c>
      <c r="C121" s="25">
        <v>33138000</v>
      </c>
      <c r="D121" s="25">
        <v>33138000</v>
      </c>
      <c r="E121" s="12">
        <f t="shared" si="19"/>
        <v>0</v>
      </c>
      <c r="F121" s="18">
        <f t="shared" si="20"/>
        <v>100</v>
      </c>
      <c r="G121" s="16">
        <f t="shared" si="12"/>
        <v>0</v>
      </c>
      <c r="H121" s="60">
        <f t="shared" si="21"/>
        <v>100</v>
      </c>
      <c r="I121" s="47" t="s">
        <v>151</v>
      </c>
    </row>
    <row r="122" spans="1:9" ht="59.25" customHeight="1" x14ac:dyDescent="0.2">
      <c r="A122" s="21" t="s">
        <v>143</v>
      </c>
      <c r="B122" s="25">
        <v>0</v>
      </c>
      <c r="C122" s="25">
        <v>1000000</v>
      </c>
      <c r="D122" s="25">
        <v>1000000</v>
      </c>
      <c r="E122" s="17">
        <f t="shared" si="19"/>
        <v>1000000</v>
      </c>
      <c r="F122" s="16">
        <v>0</v>
      </c>
      <c r="G122" s="16">
        <f t="shared" si="12"/>
        <v>0</v>
      </c>
      <c r="H122" s="60">
        <f t="shared" si="21"/>
        <v>100</v>
      </c>
      <c r="I122" s="47" t="s">
        <v>169</v>
      </c>
    </row>
    <row r="123" spans="1:9" ht="59.25" customHeight="1" x14ac:dyDescent="0.2">
      <c r="A123" s="21" t="s">
        <v>144</v>
      </c>
      <c r="B123" s="25">
        <v>0</v>
      </c>
      <c r="C123" s="25">
        <v>1000000</v>
      </c>
      <c r="D123" s="25">
        <v>1000000</v>
      </c>
      <c r="E123" s="17">
        <f t="shared" si="19"/>
        <v>1000000</v>
      </c>
      <c r="F123" s="60" t="s">
        <v>17</v>
      </c>
      <c r="G123" s="16">
        <f t="shared" si="12"/>
        <v>0</v>
      </c>
      <c r="H123" s="60">
        <f t="shared" si="21"/>
        <v>100</v>
      </c>
      <c r="I123" s="47" t="s">
        <v>169</v>
      </c>
    </row>
    <row r="124" spans="1:9" ht="154.5" customHeight="1" x14ac:dyDescent="0.2">
      <c r="A124" s="21" t="s">
        <v>145</v>
      </c>
      <c r="B124" s="25">
        <v>0</v>
      </c>
      <c r="C124" s="25">
        <v>5080032</v>
      </c>
      <c r="D124" s="25">
        <v>5080032</v>
      </c>
      <c r="E124" s="17">
        <f t="shared" si="19"/>
        <v>5080032</v>
      </c>
      <c r="F124" s="60" t="s">
        <v>17</v>
      </c>
      <c r="G124" s="16">
        <f t="shared" si="12"/>
        <v>0</v>
      </c>
      <c r="H124" s="60">
        <f t="shared" si="21"/>
        <v>100</v>
      </c>
      <c r="I124" s="47" t="s">
        <v>169</v>
      </c>
    </row>
    <row r="125" spans="1:9" ht="71.25" customHeight="1" x14ac:dyDescent="0.2">
      <c r="A125" s="21" t="s">
        <v>146</v>
      </c>
      <c r="B125" s="25">
        <v>0</v>
      </c>
      <c r="C125" s="25">
        <v>700000</v>
      </c>
      <c r="D125" s="25">
        <v>689999.94</v>
      </c>
      <c r="E125" s="17">
        <f t="shared" si="19"/>
        <v>689999.94</v>
      </c>
      <c r="F125" s="60" t="s">
        <v>17</v>
      </c>
      <c r="G125" s="17">
        <f t="shared" si="12"/>
        <v>-10000.060000000056</v>
      </c>
      <c r="H125" s="60">
        <f t="shared" si="21"/>
        <v>98.571419999999989</v>
      </c>
      <c r="I125" s="47" t="s">
        <v>169</v>
      </c>
    </row>
    <row r="126" spans="1:9" ht="122.25" customHeight="1" x14ac:dyDescent="0.2">
      <c r="A126" s="21" t="s">
        <v>147</v>
      </c>
      <c r="B126" s="25">
        <v>0</v>
      </c>
      <c r="C126" s="25">
        <v>500000</v>
      </c>
      <c r="D126" s="25">
        <v>500000</v>
      </c>
      <c r="E126" s="17">
        <f t="shared" si="19"/>
        <v>500000</v>
      </c>
      <c r="F126" s="60" t="s">
        <v>17</v>
      </c>
      <c r="G126" s="16">
        <f t="shared" si="12"/>
        <v>0</v>
      </c>
      <c r="H126" s="60">
        <f t="shared" si="21"/>
        <v>100</v>
      </c>
      <c r="I126" s="47" t="s">
        <v>169</v>
      </c>
    </row>
    <row r="127" spans="1:9" ht="122.25" customHeight="1" x14ac:dyDescent="0.2">
      <c r="A127" s="21" t="s">
        <v>148</v>
      </c>
      <c r="B127" s="25">
        <v>0</v>
      </c>
      <c r="C127" s="25">
        <v>100000</v>
      </c>
      <c r="D127" s="25">
        <v>100000</v>
      </c>
      <c r="E127" s="17">
        <f t="shared" si="19"/>
        <v>100000</v>
      </c>
      <c r="F127" s="60" t="s">
        <v>17</v>
      </c>
      <c r="G127" s="16">
        <f t="shared" si="12"/>
        <v>0</v>
      </c>
      <c r="H127" s="60">
        <f t="shared" si="21"/>
        <v>100</v>
      </c>
      <c r="I127" s="47" t="s">
        <v>169</v>
      </c>
    </row>
    <row r="128" spans="1:9" ht="126" customHeight="1" x14ac:dyDescent="0.2">
      <c r="A128" s="21" t="s">
        <v>149</v>
      </c>
      <c r="B128" s="26">
        <v>0</v>
      </c>
      <c r="C128" s="26">
        <v>150000</v>
      </c>
      <c r="D128" s="26">
        <v>150000</v>
      </c>
      <c r="E128" s="17">
        <f t="shared" si="19"/>
        <v>150000</v>
      </c>
      <c r="F128" s="60" t="s">
        <v>17</v>
      </c>
      <c r="G128" s="16">
        <f t="shared" si="12"/>
        <v>0</v>
      </c>
      <c r="H128" s="60">
        <f t="shared" si="21"/>
        <v>100</v>
      </c>
      <c r="I128" s="47" t="s">
        <v>169</v>
      </c>
    </row>
    <row r="129" spans="1:9" ht="69.75" customHeight="1" x14ac:dyDescent="0.2">
      <c r="A129" s="27" t="s">
        <v>87</v>
      </c>
      <c r="B129" s="26">
        <v>0</v>
      </c>
      <c r="C129" s="26">
        <v>150000</v>
      </c>
      <c r="D129" s="26">
        <v>150000</v>
      </c>
      <c r="E129" s="16">
        <f t="shared" si="19"/>
        <v>150000</v>
      </c>
      <c r="F129" s="60" t="s">
        <v>17</v>
      </c>
      <c r="G129" s="16">
        <f t="shared" si="12"/>
        <v>0</v>
      </c>
      <c r="H129" s="60">
        <f t="shared" si="21"/>
        <v>100</v>
      </c>
      <c r="I129" s="47" t="s">
        <v>169</v>
      </c>
    </row>
    <row r="130" spans="1:9" s="2" customFormat="1" ht="25.5" customHeight="1" x14ac:dyDescent="0.2">
      <c r="A130" s="70" t="s">
        <v>106</v>
      </c>
      <c r="B130" s="28">
        <f>SUM(B131:B133)</f>
        <v>0</v>
      </c>
      <c r="C130" s="28">
        <f t="shared" ref="C130:D130" si="23">SUM(C131:C133)</f>
        <v>5435495</v>
      </c>
      <c r="D130" s="28">
        <f t="shared" si="23"/>
        <v>5435495</v>
      </c>
      <c r="E130" s="12">
        <f t="shared" si="19"/>
        <v>5435495</v>
      </c>
      <c r="F130" s="59">
        <v>0</v>
      </c>
      <c r="G130" s="12">
        <f t="shared" si="12"/>
        <v>0</v>
      </c>
      <c r="H130" s="59">
        <f t="shared" si="21"/>
        <v>100</v>
      </c>
      <c r="I130" s="47"/>
    </row>
    <row r="131" spans="1:9" s="2" customFormat="1" ht="69" customHeight="1" x14ac:dyDescent="0.2">
      <c r="A131" s="29" t="s">
        <v>31</v>
      </c>
      <c r="B131" s="24">
        <v>0</v>
      </c>
      <c r="C131" s="22">
        <v>30000</v>
      </c>
      <c r="D131" s="22">
        <v>30000</v>
      </c>
      <c r="E131" s="22">
        <v>8965495</v>
      </c>
      <c r="F131" s="60" t="s">
        <v>17</v>
      </c>
      <c r="G131" s="16">
        <f t="shared" ref="G131:G135" si="24">D131-C131</f>
        <v>0</v>
      </c>
      <c r="H131" s="60">
        <f t="shared" si="21"/>
        <v>100</v>
      </c>
      <c r="I131" s="47" t="s">
        <v>169</v>
      </c>
    </row>
    <row r="132" spans="1:9" s="2" customFormat="1" ht="39.75" customHeight="1" x14ac:dyDescent="0.2">
      <c r="A132" s="29" t="s">
        <v>32</v>
      </c>
      <c r="B132" s="25">
        <v>0</v>
      </c>
      <c r="C132" s="22">
        <v>2707000</v>
      </c>
      <c r="D132" s="22">
        <v>2707000</v>
      </c>
      <c r="E132" s="16">
        <f t="shared" si="19"/>
        <v>2707000</v>
      </c>
      <c r="F132" s="60" t="s">
        <v>17</v>
      </c>
      <c r="G132" s="16">
        <f t="shared" si="24"/>
        <v>0</v>
      </c>
      <c r="H132" s="60">
        <f t="shared" si="21"/>
        <v>100</v>
      </c>
      <c r="I132" s="47" t="s">
        <v>169</v>
      </c>
    </row>
    <row r="133" spans="1:9" s="2" customFormat="1" ht="39.75" customHeight="1" x14ac:dyDescent="0.2">
      <c r="A133" s="29" t="s">
        <v>153</v>
      </c>
      <c r="B133" s="25">
        <v>0</v>
      </c>
      <c r="C133" s="22">
        <v>2698495</v>
      </c>
      <c r="D133" s="22">
        <v>2698495</v>
      </c>
      <c r="E133" s="16">
        <f t="shared" si="19"/>
        <v>2698495</v>
      </c>
      <c r="F133" s="60" t="s">
        <v>17</v>
      </c>
      <c r="G133" s="16">
        <f t="shared" si="24"/>
        <v>0</v>
      </c>
      <c r="H133" s="60">
        <f t="shared" si="21"/>
        <v>100</v>
      </c>
      <c r="I133" s="47" t="s">
        <v>169</v>
      </c>
    </row>
    <row r="134" spans="1:9" s="2" customFormat="1" ht="54.75" customHeight="1" x14ac:dyDescent="0.2">
      <c r="A134" s="69" t="s">
        <v>155</v>
      </c>
      <c r="B134" s="24">
        <v>0</v>
      </c>
      <c r="C134" s="28">
        <v>713254.48</v>
      </c>
      <c r="D134" s="28">
        <v>713254.48</v>
      </c>
      <c r="E134" s="12">
        <f t="shared" si="19"/>
        <v>713254.48</v>
      </c>
      <c r="F134" s="59" t="s">
        <v>17</v>
      </c>
      <c r="G134" s="12">
        <f t="shared" si="24"/>
        <v>0</v>
      </c>
      <c r="H134" s="59">
        <f t="shared" si="21"/>
        <v>100</v>
      </c>
      <c r="I134" s="47" t="s">
        <v>154</v>
      </c>
    </row>
    <row r="135" spans="1:9" s="2" customFormat="1" ht="47.25" x14ac:dyDescent="0.2">
      <c r="A135" s="69" t="s">
        <v>107</v>
      </c>
      <c r="B135" s="24">
        <v>0</v>
      </c>
      <c r="C135" s="30">
        <v>-495</v>
      </c>
      <c r="D135" s="30">
        <v>-495</v>
      </c>
      <c r="E135" s="14">
        <f t="shared" si="19"/>
        <v>-495</v>
      </c>
      <c r="F135" s="59" t="s">
        <v>17</v>
      </c>
      <c r="G135" s="12">
        <f t="shared" si="24"/>
        <v>0</v>
      </c>
      <c r="H135" s="59">
        <f t="shared" si="21"/>
        <v>100</v>
      </c>
      <c r="I135" s="47" t="s">
        <v>154</v>
      </c>
    </row>
  </sheetData>
  <autoFilter ref="A5:I135"/>
  <mergeCells count="8">
    <mergeCell ref="A3:I3"/>
    <mergeCell ref="A6:A7"/>
    <mergeCell ref="B6:B7"/>
    <mergeCell ref="C6:C7"/>
    <mergeCell ref="D6:D7"/>
    <mergeCell ref="I6:I7"/>
    <mergeCell ref="G6:H6"/>
    <mergeCell ref="E6:F6"/>
  </mergeCells>
  <pageMargins left="0.51181102362204722" right="0.51181102362204722" top="0.35433070866141736" bottom="0.35433070866141736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Зубко</dc:creator>
  <dc:description>POI HSSF rep:2.44.0.60</dc:description>
  <cp:lastModifiedBy>Шахова В. Н.</cp:lastModifiedBy>
  <cp:lastPrinted>2022-05-05T13:24:09Z</cp:lastPrinted>
  <dcterms:created xsi:type="dcterms:W3CDTF">2018-11-16T09:27:00Z</dcterms:created>
  <dcterms:modified xsi:type="dcterms:W3CDTF">2024-04-26T12:15:10Z</dcterms:modified>
</cp:coreProperties>
</file>