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Доходы" sheetId="3" r:id="rId1"/>
  </sheets>
  <definedNames>
    <definedName name="_xlnm._FilterDatabase" localSheetId="0" hidden="1">Доходы!$A$5:$I$72</definedName>
  </definedNames>
  <calcPr calcId="145621"/>
</workbook>
</file>

<file path=xl/calcChain.xml><?xml version="1.0" encoding="utf-8"?>
<calcChain xmlns="http://schemas.openxmlformats.org/spreadsheetml/2006/main">
  <c r="H33" i="3" l="1"/>
  <c r="H36" i="3"/>
  <c r="H29" i="3"/>
  <c r="F29" i="3"/>
  <c r="D33" i="3"/>
  <c r="C33" i="3"/>
  <c r="G17" i="3"/>
  <c r="E17" i="3"/>
  <c r="G42" i="3"/>
  <c r="E42" i="3"/>
  <c r="H54" i="3"/>
  <c r="G54" i="3"/>
  <c r="E54" i="3"/>
  <c r="F54" i="3"/>
  <c r="H42" i="3"/>
  <c r="F42" i="3"/>
  <c r="C40" i="3"/>
  <c r="D40" i="3"/>
  <c r="B40" i="3"/>
  <c r="F40" i="3" s="1"/>
  <c r="D56" i="3"/>
  <c r="D44" i="3"/>
  <c r="C56" i="3"/>
  <c r="G40" i="3" l="1"/>
  <c r="H40" i="3"/>
  <c r="E40" i="3"/>
  <c r="H63" i="3"/>
  <c r="H64" i="3"/>
  <c r="G63" i="3"/>
  <c r="G64" i="3"/>
  <c r="F63" i="3"/>
  <c r="E63" i="3"/>
  <c r="E64" i="3"/>
  <c r="E65" i="3"/>
  <c r="F52" i="3"/>
  <c r="F53" i="3"/>
  <c r="F55" i="3"/>
  <c r="F45" i="3"/>
  <c r="F47" i="3"/>
  <c r="F48" i="3"/>
  <c r="F49" i="3"/>
  <c r="C68" i="3" l="1"/>
  <c r="D68" i="3"/>
  <c r="B68" i="3"/>
  <c r="C44" i="3" l="1"/>
  <c r="B44" i="3"/>
  <c r="G46" i="3" l="1"/>
  <c r="G47" i="3"/>
  <c r="G48" i="3"/>
  <c r="G49" i="3"/>
  <c r="G50" i="3"/>
  <c r="G51" i="3"/>
  <c r="G52" i="3"/>
  <c r="G53" i="3"/>
  <c r="G55" i="3"/>
  <c r="E46" i="3"/>
  <c r="E47" i="3"/>
  <c r="E48" i="3"/>
  <c r="E49" i="3"/>
  <c r="E50" i="3"/>
  <c r="E51" i="3"/>
  <c r="E52" i="3"/>
  <c r="E53" i="3"/>
  <c r="E55" i="3"/>
  <c r="C62" i="3"/>
  <c r="D62" i="3"/>
  <c r="B62" i="3"/>
  <c r="B56" i="3"/>
  <c r="G43" i="3"/>
  <c r="D39" i="3" l="1"/>
  <c r="C39" i="3"/>
  <c r="C38" i="3" s="1"/>
  <c r="E35" i="3"/>
  <c r="E36" i="3"/>
  <c r="E37" i="3"/>
  <c r="G36" i="3"/>
  <c r="G37" i="3"/>
  <c r="E30" i="3"/>
  <c r="E32" i="3"/>
  <c r="F32" i="3"/>
  <c r="B33" i="3"/>
  <c r="G35" i="3"/>
  <c r="E33" i="3" l="1"/>
  <c r="C22" i="3"/>
  <c r="D22" i="3"/>
  <c r="H66" i="3" l="1"/>
  <c r="H67" i="3"/>
  <c r="G66" i="3"/>
  <c r="G67" i="3"/>
  <c r="E66" i="3"/>
  <c r="E67" i="3"/>
  <c r="H24" i="3"/>
  <c r="G24" i="3"/>
  <c r="F24" i="3"/>
  <c r="E24" i="3"/>
  <c r="H20" i="3"/>
  <c r="G20" i="3"/>
  <c r="G21" i="3"/>
  <c r="F20" i="3"/>
  <c r="E20" i="3"/>
  <c r="E21" i="3"/>
  <c r="H16" i="3"/>
  <c r="B18" i="3"/>
  <c r="C18" i="3"/>
  <c r="D18" i="3"/>
  <c r="B22" i="3"/>
  <c r="G29" i="3"/>
  <c r="E29" i="3"/>
  <c r="C28" i="3"/>
  <c r="D28" i="3"/>
  <c r="B28" i="3"/>
  <c r="E18" i="3" l="1"/>
  <c r="H18" i="3"/>
  <c r="G18" i="3"/>
  <c r="F18" i="3"/>
  <c r="H55" i="3"/>
  <c r="B39" i="3"/>
  <c r="B38" i="3" s="1"/>
  <c r="C13" i="3"/>
  <c r="C10" i="3" s="1"/>
  <c r="D13" i="3"/>
  <c r="B13" i="3"/>
  <c r="B10" i="3" s="1"/>
  <c r="F13" i="3" l="1"/>
  <c r="H13" i="3"/>
  <c r="D10" i="3"/>
  <c r="E10" i="3" s="1"/>
  <c r="G10" i="3" l="1"/>
  <c r="F10" i="3"/>
  <c r="H10" i="3"/>
  <c r="E41" i="3"/>
  <c r="E43" i="3"/>
  <c r="G41" i="3"/>
  <c r="H11" i="3"/>
  <c r="H12" i="3"/>
  <c r="H14" i="3"/>
  <c r="H17" i="3"/>
  <c r="H22" i="3"/>
  <c r="H23" i="3"/>
  <c r="H25" i="3"/>
  <c r="H26" i="3"/>
  <c r="H27" i="3"/>
  <c r="H30" i="3"/>
  <c r="H32" i="3"/>
  <c r="H41" i="3"/>
  <c r="H43" i="3"/>
  <c r="H45" i="3"/>
  <c r="H46" i="3"/>
  <c r="H47" i="3"/>
  <c r="H48" i="3"/>
  <c r="H49" i="3"/>
  <c r="H50" i="3"/>
  <c r="H52" i="3"/>
  <c r="H53" i="3"/>
  <c r="H57" i="3"/>
  <c r="H58" i="3"/>
  <c r="H59" i="3"/>
  <c r="H60" i="3"/>
  <c r="H61" i="3"/>
  <c r="H65" i="3"/>
  <c r="H69" i="3"/>
  <c r="H70" i="3"/>
  <c r="H71" i="3"/>
  <c r="H72" i="3"/>
  <c r="F11" i="3"/>
  <c r="F12" i="3"/>
  <c r="F14" i="3"/>
  <c r="F16" i="3"/>
  <c r="F17" i="3"/>
  <c r="F22" i="3"/>
  <c r="F23" i="3"/>
  <c r="F25" i="3"/>
  <c r="F26" i="3"/>
  <c r="F28" i="3"/>
  <c r="F30" i="3"/>
  <c r="F41" i="3"/>
  <c r="F57" i="3"/>
  <c r="F58" i="3"/>
  <c r="F59" i="3"/>
  <c r="F60" i="3"/>
  <c r="F61" i="3"/>
  <c r="H56" i="3" l="1"/>
  <c r="E23" i="3"/>
  <c r="E45" i="3" l="1"/>
  <c r="H44" i="3" l="1"/>
  <c r="G31" i="3"/>
  <c r="G45" i="3" l="1"/>
  <c r="G57" i="3"/>
  <c r="G58" i="3"/>
  <c r="G59" i="3"/>
  <c r="G60" i="3"/>
  <c r="G61" i="3"/>
  <c r="G65" i="3"/>
  <c r="G69" i="3"/>
  <c r="G70" i="3"/>
  <c r="G71" i="3"/>
  <c r="G72" i="3"/>
  <c r="E57" i="3"/>
  <c r="E58" i="3"/>
  <c r="E59" i="3"/>
  <c r="E60" i="3"/>
  <c r="E61" i="3"/>
  <c r="E70" i="3"/>
  <c r="E71" i="3"/>
  <c r="E72" i="3"/>
  <c r="D38" i="3" l="1"/>
  <c r="H62" i="3"/>
  <c r="F62" i="3"/>
  <c r="H68" i="3"/>
  <c r="G68" i="3"/>
  <c r="G62" i="3"/>
  <c r="E68" i="3"/>
  <c r="E62" i="3"/>
  <c r="G56" i="3" l="1"/>
  <c r="E56" i="3" l="1"/>
  <c r="F56" i="3"/>
  <c r="G44" i="3"/>
  <c r="G11" i="3" l="1"/>
  <c r="G12" i="3"/>
  <c r="G14" i="3"/>
  <c r="G15" i="3"/>
  <c r="G16" i="3"/>
  <c r="G22" i="3"/>
  <c r="G23" i="3"/>
  <c r="G25" i="3"/>
  <c r="G26" i="3"/>
  <c r="G27" i="3"/>
  <c r="G28" i="3"/>
  <c r="G30" i="3"/>
  <c r="G32" i="3"/>
  <c r="G33" i="3"/>
  <c r="C9" i="3"/>
  <c r="C4" i="3" s="1"/>
  <c r="E28" i="3"/>
  <c r="E27" i="3"/>
  <c r="E26" i="3"/>
  <c r="E25" i="3"/>
  <c r="E22" i="3"/>
  <c r="E16" i="3"/>
  <c r="E15" i="3"/>
  <c r="E14" i="3"/>
  <c r="E12" i="3"/>
  <c r="E11" i="3"/>
  <c r="E13" i="3" l="1"/>
  <c r="G13" i="3"/>
  <c r="H39" i="3"/>
  <c r="G39" i="3"/>
  <c r="G38" i="3" l="1"/>
  <c r="H38" i="3"/>
  <c r="D9" i="3"/>
  <c r="D4" i="3" s="1"/>
  <c r="G9" i="3" l="1"/>
  <c r="H9" i="3"/>
  <c r="F44" i="3"/>
  <c r="F39" i="3"/>
  <c r="E44" i="3"/>
  <c r="E39" i="3" l="1"/>
  <c r="B9" i="3" l="1"/>
  <c r="B4" i="3" s="1"/>
  <c r="F38" i="3"/>
  <c r="E38" i="3"/>
  <c r="F9" i="3" l="1"/>
  <c r="E9" i="3"/>
</calcChain>
</file>

<file path=xl/sharedStrings.xml><?xml version="1.0" encoding="utf-8"?>
<sst xmlns="http://schemas.openxmlformats.org/spreadsheetml/2006/main" count="137" uniqueCount="100">
  <si>
    <t>Наименование КВД</t>
  </si>
  <si>
    <t>НАЛОГОВЫЕ И НЕНАЛОГОВЫЕ ДОХОДЫ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</si>
  <si>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</si>
  <si>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</si>
  <si>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</si>
  <si>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</si>
  <si>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ШТРАФЫ, САНКЦИИ, ВОЗМЕЩЕНИЕ УЩЕРБА</t>
  </si>
  <si>
    <t>ПРОЧИЕ НЕНАЛОГОВЫЕ ДОХОДЫ</t>
  </si>
  <si>
    <t>БЕЗВОЗМЕЗДНЫЕ ПОСТУПЛЕНИЯ</t>
  </si>
  <si>
    <t>сумма</t>
  </si>
  <si>
    <t>%</t>
  </si>
  <si>
    <t>Приложение №1 к пояснительной записке</t>
  </si>
  <si>
    <t>БЕЗВОЗМЕЗДНЫЕ ПОСТУПЛЕНИЯ ОТ ДРУГИХ БЮДЖЕТОВ БЮДЖЕТНОЙ СИСТЕМЫ РФ</t>
  </si>
  <si>
    <t>ИТОГО:</t>
  </si>
  <si>
    <t>-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</si>
  <si>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</si>
  <si>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</si>
  <si>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</si>
  <si>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</si>
  <si>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</si>
  <si>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</si>
  <si>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</si>
  <si>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</si>
  <si>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</si>
  <si>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Задолженность и перерасчеты</t>
  </si>
  <si>
    <t>Отклонение поступления от первоначального плана</t>
  </si>
  <si>
    <t>Отклонение поступления от уточненного плана</t>
  </si>
  <si>
    <t>Пояснение отклонений поступления от первоначально утвержденного плана
(при отклонении гр.6 на 5% и более)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</si>
  <si>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</si>
  <si>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Прочие безвозмездные поступления в бюджеты муниципальных районов</t>
  </si>
  <si>
    <t>Данный вид дохода первоначально не планируется. Уточнение бюджетных назначений производится по факту поступлений.</t>
  </si>
  <si>
    <t>НАЛОГ НА ДОХОДЫ ФИЗИЧЕСКИХ ЛИЦ</t>
  </si>
  <si>
    <t>АКЦИЗЫ НА НЕФТЕПРОДУКТЫ</t>
  </si>
  <si>
    <t>ГОСУДАРСТВЕННАЯ ПОШЛИНА</t>
  </si>
  <si>
    <t>НАЛОГИ НА СОВОКУПНЫЙ ДОХОД:</t>
  </si>
  <si>
    <t>ДОТАЦИИ</t>
  </si>
  <si>
    <t>СУБСИДИИ</t>
  </si>
  <si>
    <t>ДОХОДЫ ОТ ПРОДАЖ</t>
  </si>
  <si>
    <t>Доходы от продажи земельных участков, государственная собственность на которые не разграничена</t>
  </si>
  <si>
    <t>Доходы от реализации имущества, находящегося в собственности муниципальных районов,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</si>
  <si>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разграничена</t>
  </si>
  <si>
    <t>ДОХОДЫ ОТ ОКАЗАНИЯ ПЛАТНЫХ УСЛУГ И КОМПЕНСАЦИИ ЗАТРАТ ГОСУДАРСТВА</t>
  </si>
  <si>
    <t>ПЛАТЕЖИ ПРИ ПОЛЬЗОВАНИИ ПРИРОДНЫМИ РЕСУРСАМИ</t>
  </si>
  <si>
    <t>ДОХОДЫ ОТ ИСПОЛЬЗОВАНИЯ ИМУЩЕСТВА, НАХОДЯЩЕГОСЯ В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</si>
  <si>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</si>
  <si>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</si>
  <si>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</si>
  <si>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</si>
  <si>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</si>
  <si>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Доходы не планировались. Продажа земельного участка под муниципальным объектом - здание ангара с. Усть-Кулом</t>
  </si>
  <si>
    <t>СУБВЕНЦИИ</t>
  </si>
  <si>
    <t>МЕЖБЮДЖЕТНЫЕ ТРАНСФЕРТЫ</t>
  </si>
  <si>
    <t>ПРОЧИЕ БЕЗВОЗМЕЗДНЫЕ ПОСТУПЛЕНИЯ</t>
  </si>
  <si>
    <t>ВОЗВРАТ ОСТАТКОВ СУБСИДИЙ, СУБВЕНЦИЙ И ИНЫХ МЕЖБЮДЖЕТНЫХ ТРАНСФЕРТОВ, ИМЕЮЩИХ ЦЕЛЕВОЕ НАЗНАЧЕНИЕ, ПРОШЛЫХ ЛЕТ</t>
  </si>
  <si>
    <t>Прочие неналоговые доходы бюджетов муниципальных районов в части невыясненных поступлений, по которым не осуществлен возврат (уточнение) не позднее трех лет со дня их зачисления на единый счет бюджета муниципального района</t>
  </si>
  <si>
    <t>Инициативные платежи, зачисляемые в бюджеты муниципальных районов</t>
  </si>
  <si>
    <t>Невыясненные поступления, зачисляемые в бюджеты муниципальных районов</t>
  </si>
  <si>
    <t>Данный вид дохода не планируется</t>
  </si>
  <si>
    <t>Первоначально утвержденные доходы не прогнозировались. Увеличение уточненных бюджетных назначений в течение года.</t>
  </si>
  <si>
    <t>Данный вид дохода первоначально не прогнозируется. Бюджетные назначения уточнены под факт поступления дохода.</t>
  </si>
  <si>
    <t>ДОХОДЫ ОТ ВОЗВРАТА ОСТАТКОВ СУБСИДИЙ, СУБВЕНЦИЙ И ИНЫХ МЕЖБЮДЖЕТНЫХ ТРАНСФЕРТОВ, ИМЕЮЩИХ ЦЕЛЕВОЕ НАЗНАЧЕНИЕ, ПРОШЛЫХ ЛЕТ</t>
  </si>
  <si>
    <t>Данный вид дохода первоначально не прогнозировался. Бюджетные назначения уточнены в течение года.</t>
  </si>
  <si>
    <t>Увеличение первоначальных бюджетных назначений в связи с фактической потребностью.</t>
  </si>
  <si>
    <t>увеличением количества договоров купли-продажи земельных участков под объектами частной собственности</t>
  </si>
  <si>
    <t xml:space="preserve">Сведения о фактических поступлениях доходов по видам доходов в сравнении с первоначально утвержденными значениями и с уточненными значениями с учетом внесенных изменений за 2024 год </t>
  </si>
  <si>
    <t>Первоначально утвержденные бюджетные назначения на 2024 г.</t>
  </si>
  <si>
    <t>Уточненные бюджетные назначения                         за 2024 г.</t>
  </si>
  <si>
    <t>Дотации бюджетам на поддержку мер по обеспечению сбалансированности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</si>
  <si>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</si>
  <si>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</si>
  <si>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создание модельных муниципальных библиотек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</si>
  <si>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</si>
  <si>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проведение комплексных кадастровых работ</t>
  </si>
  <si>
    <t>Субсидии бюджетам муниципальных районов на поддержку отрасли культуры</t>
  </si>
  <si>
    <t>Субсидии бюджетам муниципальных районов на реализацию мероприятий по модернизации школьных систем образования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</si>
  <si>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</si>
  <si>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Прочие субсидии бюджетам муниципальных районов</t>
  </si>
  <si>
    <t>Прочие дотации</t>
  </si>
  <si>
    <t>Субсидии бюджетам на софинансирование капитальных вложений в объекты муниципальной собственности</t>
  </si>
  <si>
    <t>Субсидии бюджетам муниципальных районов на развитие сети учреждений культурно-досугового типа</t>
  </si>
  <si>
    <t>Поступление доходов                        за 2024 г.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</si>
  <si>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</si>
  <si>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</si>
  <si>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</si>
  <si>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</si>
  <si>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субвенции бюджетам муниципальных районов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</si>
  <si>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</si>
  <si>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</si>
  <si>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</si>
  <si>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</si>
  <si>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Прочие межбюджетные трансферты, передаваемые бюджетам муниципальных районов</t>
  </si>
  <si>
    <t xml:space="preserve">Дотации на выравнивание бюджетной обеспеченности муниципальных районов </t>
  </si>
  <si>
    <t>Прочие неналоговые доходы бюджетов муниципальных районов</t>
  </si>
  <si>
    <t xml:space="preserve">Рост поступлений обусловлен увеличением объемов реализации нефтепродуктов относительно прогнозируемых. </t>
  </si>
  <si>
    <t>Увеличение поступлений связано с ростом количества рассматриваемых дел в суде и повышением размеров государственной пошлины, которые вступили в силу с 09.09.2024  в соответствии с Федеральным законом от 08.08.2024 №259-ФЗ.</t>
  </si>
  <si>
    <t>Перевыполнение плана связано с заключением новых договоров найма с детьми-сиротами, коммерческого использования, служебного найма (дополнительно заключено 29  договоров найма).</t>
  </si>
  <si>
    <t>Невыполнение первоначального плана в связи с переплатой в 2023 г.</t>
  </si>
  <si>
    <t>Продажа здания киносети, КБО, сортоучастка.</t>
  </si>
  <si>
    <t>Увеличение количества платежей, уплачиваемыех в целях возмещения вреда</t>
  </si>
  <si>
    <t>Поступление доходов по фактической потребности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</si>
</sst>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(* #,##0.00_);_(* \(#,##0.00\);_(* &quot;-&quot;??_);_(@_)"/>
    <numFmt numFmtId="165" formatCode="_(* #,##0.0_);_(* \(#,##0.0\);_(* &quot;-&quot;??_);_(@_)"/>
    <numFmt numFmtId="166" formatCode="#,##0.00\ _₽"/>
  </numFmts>
  <fonts count="16" x14ac:knownFonts="1">
    <font>
      <sz val="10"/>
      <name val="Arial"/>
    </font>
    <font>
      <sz val="10"/>
      <name val="Arial"/>
      <family val="2"/>
      <charset val="204"/>
    </font>
    <font>
      <sz val="10"/>
      <name val="Tahoma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3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5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F5F9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CE6F2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</borders>
  <cellStyleXfs count="1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8" fillId="3" borderId="2">
      <alignment horizontal="left" vertical="top" wrapText="1"/>
    </xf>
    <xf numFmtId="4" fontId="8" fillId="3" borderId="2">
      <alignment horizontal="right" vertical="top" shrinkToFit="1"/>
    </xf>
    <xf numFmtId="4" fontId="8" fillId="3" borderId="3">
      <alignment horizontal="right" vertical="top" shrinkToFit="1"/>
    </xf>
    <xf numFmtId="0" fontId="9" fillId="0" borderId="2">
      <alignment horizontal="left" vertical="top" wrapText="1"/>
    </xf>
    <xf numFmtId="0" fontId="11" fillId="0" borderId="2">
      <alignment horizontal="left" vertical="top" wrapText="1"/>
    </xf>
    <xf numFmtId="4" fontId="11" fillId="0" borderId="2">
      <alignment horizontal="right" vertical="top" shrinkToFit="1"/>
    </xf>
    <xf numFmtId="4" fontId="9" fillId="0" borderId="3">
      <alignment horizontal="right" vertical="top" shrinkToFit="1"/>
    </xf>
    <xf numFmtId="4" fontId="9" fillId="0" borderId="2">
      <alignment horizontal="right" vertical="top" shrinkToFit="1"/>
    </xf>
    <xf numFmtId="4" fontId="9" fillId="0" borderId="3">
      <alignment horizontal="right" vertical="top" shrinkToFit="1"/>
    </xf>
    <xf numFmtId="4" fontId="8" fillId="5" borderId="5">
      <alignment horizontal="right" vertical="top" shrinkToFit="1"/>
    </xf>
    <xf numFmtId="4" fontId="8" fillId="5" borderId="6">
      <alignment horizontal="right" vertical="top" shrinkToFit="1"/>
    </xf>
  </cellStyleXfs>
  <cellXfs count="74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9" fontId="7" fillId="0" borderId="1" xfId="0" applyNumberFormat="1" applyFont="1" applyBorder="1" applyAlignment="1" applyProtection="1">
      <alignment horizontal="left" vertical="center" wrapText="1"/>
    </xf>
    <xf numFmtId="43" fontId="10" fillId="0" borderId="0" xfId="0" applyNumberFormat="1" applyFont="1" applyAlignment="1">
      <alignment vertical="center"/>
    </xf>
    <xf numFmtId="0" fontId="10" fillId="0" borderId="0" xfId="0" applyFont="1" applyAlignment="1">
      <alignment horizontal="right" vertical="center"/>
    </xf>
    <xf numFmtId="165" fontId="10" fillId="0" borderId="0" xfId="1" applyNumberFormat="1" applyFont="1" applyAlignment="1">
      <alignment vertical="center"/>
    </xf>
    <xf numFmtId="0" fontId="10" fillId="0" borderId="0" xfId="0" applyFont="1" applyAlignment="1">
      <alignment vertical="center"/>
    </xf>
    <xf numFmtId="164" fontId="10" fillId="0" borderId="0" xfId="1" applyFont="1" applyAlignment="1">
      <alignment horizontal="center" vertical="center"/>
    </xf>
    <xf numFmtId="164" fontId="10" fillId="0" borderId="0" xfId="1" applyFont="1" applyAlignment="1">
      <alignment vertical="center"/>
    </xf>
    <xf numFmtId="164" fontId="7" fillId="0" borderId="1" xfId="1" applyFont="1" applyBorder="1" applyAlignment="1" applyProtection="1">
      <alignment horizontal="center" vertical="center" wrapText="1"/>
    </xf>
    <xf numFmtId="164" fontId="7" fillId="0" borderId="1" xfId="1" applyFont="1" applyBorder="1" applyAlignment="1" applyProtection="1">
      <alignment horizontal="right" vertical="center" wrapText="1"/>
    </xf>
    <xf numFmtId="165" fontId="7" fillId="0" borderId="1" xfId="1" applyNumberFormat="1" applyFont="1" applyBorder="1" applyAlignment="1" applyProtection="1">
      <alignment horizontal="center" vertical="center" wrapText="1"/>
    </xf>
    <xf numFmtId="4" fontId="7" fillId="0" borderId="1" xfId="1" applyNumberFormat="1" applyFont="1" applyBorder="1" applyAlignment="1" applyProtection="1">
      <alignment horizontal="right" vertical="center" wrapText="1"/>
    </xf>
    <xf numFmtId="164" fontId="10" fillId="0" borderId="1" xfId="1" applyFont="1" applyBorder="1" applyAlignment="1" applyProtection="1">
      <alignment horizontal="center" vertical="center" wrapText="1"/>
    </xf>
    <xf numFmtId="164" fontId="10" fillId="0" borderId="1" xfId="1" applyFont="1" applyBorder="1" applyAlignment="1" applyProtection="1">
      <alignment horizontal="right" vertical="center" wrapText="1"/>
    </xf>
    <xf numFmtId="4" fontId="10" fillId="0" borderId="1" xfId="1" applyNumberFormat="1" applyFont="1" applyBorder="1" applyAlignment="1" applyProtection="1">
      <alignment horizontal="right" vertical="center" wrapText="1"/>
    </xf>
    <xf numFmtId="165" fontId="10" fillId="0" borderId="1" xfId="1" applyNumberFormat="1" applyFont="1" applyBorder="1" applyAlignment="1" applyProtection="1">
      <alignment horizontal="center" vertical="center" wrapText="1"/>
    </xf>
    <xf numFmtId="49" fontId="10" fillId="0" borderId="1" xfId="0" applyNumberFormat="1" applyFont="1" applyBorder="1" applyAlignment="1" applyProtection="1">
      <alignment horizontal="left" vertical="center" wrapText="1"/>
    </xf>
    <xf numFmtId="49" fontId="10" fillId="0" borderId="1" xfId="0" applyNumberFormat="1" applyFont="1" applyBorder="1" applyAlignment="1">
      <alignment vertical="center" wrapText="1"/>
    </xf>
    <xf numFmtId="164" fontId="10" fillId="0" borderId="1" xfId="1" applyFont="1" applyBorder="1" applyAlignment="1">
      <alignment vertical="center"/>
    </xf>
    <xf numFmtId="49" fontId="7" fillId="0" borderId="1" xfId="0" applyNumberFormat="1" applyFont="1" applyBorder="1" applyAlignment="1">
      <alignment vertical="center" wrapText="1"/>
    </xf>
    <xf numFmtId="164" fontId="7" fillId="0" borderId="1" xfId="1" applyFont="1" applyBorder="1" applyAlignment="1">
      <alignment horizontal="center" vertical="center"/>
    </xf>
    <xf numFmtId="164" fontId="10" fillId="0" borderId="1" xfId="1" applyFont="1" applyBorder="1" applyAlignment="1">
      <alignment horizontal="center" vertical="center"/>
    </xf>
    <xf numFmtId="164" fontId="7" fillId="0" borderId="1" xfId="1" applyFont="1" applyBorder="1" applyAlignment="1">
      <alignment vertical="center"/>
    </xf>
    <xf numFmtId="49" fontId="10" fillId="0" borderId="1" xfId="0" applyNumberFormat="1" applyFont="1" applyFill="1" applyBorder="1" applyAlignment="1" applyProtection="1">
      <alignment horizontal="left" vertical="center" wrapText="1"/>
    </xf>
    <xf numFmtId="4" fontId="7" fillId="0" borderId="1" xfId="1" applyNumberFormat="1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49" fontId="10" fillId="4" borderId="1" xfId="0" applyNumberFormat="1" applyFont="1" applyFill="1" applyBorder="1" applyAlignment="1">
      <alignment horizontal="center" vertical="center" wrapText="1"/>
    </xf>
    <xf numFmtId="165" fontId="10" fillId="4" borderId="1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165" fontId="6" fillId="4" borderId="1" xfId="0" applyNumberFormat="1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 applyProtection="1">
      <alignment horizontal="left" vertical="center" wrapText="1"/>
    </xf>
    <xf numFmtId="164" fontId="7" fillId="4" borderId="1" xfId="1" applyFont="1" applyFill="1" applyBorder="1" applyAlignment="1" applyProtection="1">
      <alignment horizontal="center" vertical="center" wrapText="1"/>
    </xf>
    <xf numFmtId="164" fontId="7" fillId="4" borderId="1" xfId="1" applyFont="1" applyFill="1" applyBorder="1" applyAlignment="1" applyProtection="1">
      <alignment horizontal="right" vertical="center" wrapText="1"/>
    </xf>
    <xf numFmtId="165" fontId="7" fillId="4" borderId="1" xfId="1" applyNumberFormat="1" applyFont="1" applyFill="1" applyBorder="1" applyAlignment="1" applyProtection="1">
      <alignment horizontal="center" vertical="center" wrapText="1"/>
    </xf>
    <xf numFmtId="4" fontId="7" fillId="4" borderId="1" xfId="1" applyNumberFormat="1" applyFont="1" applyFill="1" applyBorder="1" applyAlignment="1" applyProtection="1">
      <alignment horizontal="right" vertical="center" wrapText="1"/>
    </xf>
    <xf numFmtId="0" fontId="5" fillId="4" borderId="1" xfId="0" applyFont="1" applyFill="1" applyBorder="1" applyAlignment="1">
      <alignment horizontal="left" vertical="center" wrapText="1"/>
    </xf>
    <xf numFmtId="4" fontId="3" fillId="4" borderId="1" xfId="0" applyNumberFormat="1" applyFont="1" applyFill="1" applyBorder="1" applyAlignment="1" applyProtection="1">
      <alignment horizontal="left" vertical="center" wrapText="1"/>
    </xf>
    <xf numFmtId="49" fontId="10" fillId="0" borderId="0" xfId="0" applyNumberFormat="1" applyFont="1" applyAlignment="1">
      <alignment vertical="center" wrapText="1"/>
    </xf>
    <xf numFmtId="49" fontId="7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Border="1" applyAlignment="1" applyProtection="1">
      <alignment horizontal="left" vertical="center" wrapText="1"/>
    </xf>
    <xf numFmtId="4" fontId="6" fillId="4" borderId="1" xfId="0" applyNumberFormat="1" applyFont="1" applyFill="1" applyBorder="1" applyAlignment="1" applyProtection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12" fillId="0" borderId="1" xfId="0" applyNumberFormat="1" applyFont="1" applyBorder="1" applyAlignment="1">
      <alignment horizontal="left" vertical="center" wrapText="1"/>
    </xf>
    <xf numFmtId="0" fontId="14" fillId="0" borderId="0" xfId="0" applyFont="1" applyAlignment="1">
      <alignment horizontal="right" vertical="center" wrapText="1"/>
    </xf>
    <xf numFmtId="0" fontId="12" fillId="0" borderId="4" xfId="0" applyFont="1" applyBorder="1" applyAlignment="1">
      <alignment vertical="center" wrapText="1"/>
    </xf>
    <xf numFmtId="49" fontId="6" fillId="0" borderId="0" xfId="0" applyNumberFormat="1" applyFont="1" applyAlignment="1">
      <alignment vertical="center" wrapText="1"/>
    </xf>
    <xf numFmtId="43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165" fontId="6" fillId="0" borderId="0" xfId="1" applyNumberFormat="1" applyFont="1" applyAlignment="1">
      <alignment vertical="center"/>
    </xf>
    <xf numFmtId="0" fontId="6" fillId="0" borderId="0" xfId="0" applyFont="1" applyAlignment="1">
      <alignment horizontal="left" vertical="center" wrapText="1"/>
    </xf>
    <xf numFmtId="4" fontId="7" fillId="0" borderId="1" xfId="1" applyNumberFormat="1" applyFont="1" applyBorder="1" applyAlignment="1" applyProtection="1">
      <alignment horizontal="center" vertical="center" wrapText="1"/>
    </xf>
    <xf numFmtId="165" fontId="7" fillId="0" borderId="1" xfId="1" applyNumberFormat="1" applyFont="1" applyBorder="1" applyAlignment="1" applyProtection="1">
      <alignment horizontal="right" vertical="center" wrapText="1"/>
    </xf>
    <xf numFmtId="165" fontId="10" fillId="0" borderId="1" xfId="1" applyNumberFormat="1" applyFont="1" applyBorder="1" applyAlignment="1" applyProtection="1">
      <alignment horizontal="right" vertical="center" wrapText="1"/>
    </xf>
    <xf numFmtId="165" fontId="10" fillId="0" borderId="0" xfId="1" applyNumberFormat="1" applyFont="1" applyAlignment="1">
      <alignment horizontal="right" vertical="center"/>
    </xf>
    <xf numFmtId="165" fontId="6" fillId="0" borderId="0" xfId="1" applyNumberFormat="1" applyFont="1" applyAlignment="1">
      <alignment horizontal="right" vertical="center"/>
    </xf>
    <xf numFmtId="165" fontId="7" fillId="4" borderId="1" xfId="1" applyNumberFormat="1" applyFont="1" applyFill="1" applyBorder="1" applyAlignment="1" applyProtection="1">
      <alignment horizontal="right" vertical="center" wrapText="1"/>
    </xf>
    <xf numFmtId="49" fontId="13" fillId="0" borderId="0" xfId="0" applyNumberFormat="1" applyFont="1" applyAlignment="1">
      <alignment horizontal="center" vertical="center" wrapText="1"/>
    </xf>
    <xf numFmtId="43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165" fontId="13" fillId="0" borderId="0" xfId="1" applyNumberFormat="1" applyFont="1" applyAlignment="1">
      <alignment horizontal="center" vertical="center"/>
    </xf>
    <xf numFmtId="165" fontId="13" fillId="0" borderId="0" xfId="1" applyNumberFormat="1" applyFont="1" applyAlignment="1">
      <alignment horizontal="right" vertical="center"/>
    </xf>
    <xf numFmtId="49" fontId="13" fillId="2" borderId="1" xfId="2" applyNumberFormat="1" applyFont="1" applyFill="1" applyBorder="1" applyAlignment="1">
      <alignment horizontal="left" vertical="center" wrapText="1"/>
    </xf>
    <xf numFmtId="49" fontId="13" fillId="0" borderId="1" xfId="0" applyNumberFormat="1" applyFont="1" applyBorder="1" applyAlignment="1">
      <alignment vertical="center" wrapText="1"/>
    </xf>
    <xf numFmtId="166" fontId="10" fillId="0" borderId="1" xfId="1" applyNumberFormat="1" applyFont="1" applyBorder="1" applyAlignment="1" applyProtection="1">
      <alignment horizontal="right" vertical="center" wrapText="1"/>
    </xf>
    <xf numFmtId="0" fontId="15" fillId="0" borderId="0" xfId="0" applyFont="1" applyAlignment="1">
      <alignment horizontal="center" vertical="center" wrapText="1"/>
    </xf>
    <xf numFmtId="165" fontId="15" fillId="0" borderId="0" xfId="1" applyNumberFormat="1" applyFont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</cellXfs>
  <cellStyles count="14">
    <cellStyle name="ex66" xfId="12"/>
    <cellStyle name="ex67" xfId="13"/>
    <cellStyle name="ex72" xfId="3"/>
    <cellStyle name="ex73" xfId="4"/>
    <cellStyle name="ex74" xfId="5"/>
    <cellStyle name="ex75" xfId="9"/>
    <cellStyle name="ex78" xfId="10"/>
    <cellStyle name="ex79" xfId="11"/>
    <cellStyle name="ex85" xfId="6"/>
    <cellStyle name="ex91" xfId="7"/>
    <cellStyle name="ex93" xfId="8"/>
    <cellStyle name="Обычный" xfId="0" builtinId="0"/>
    <cellStyle name="Обычный_Лист1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I72"/>
  <sheetViews>
    <sheetView tabSelected="1" zoomScale="80" zoomScaleNormal="80" workbookViewId="0">
      <pane ySplit="8" topLeftCell="A9" activePane="bottomLeft" state="frozen"/>
      <selection pane="bottomLeft" activeCell="I24" sqref="I24"/>
    </sheetView>
  </sheetViews>
  <sheetFormatPr defaultColWidth="8.85546875" defaultRowHeight="16.5" x14ac:dyDescent="0.2"/>
  <cols>
    <col min="1" max="1" width="94" style="40" customWidth="1"/>
    <col min="2" max="2" width="25.28515625" style="28" customWidth="1"/>
    <col min="3" max="4" width="25.28515625" style="8" customWidth="1"/>
    <col min="5" max="5" width="18.140625" style="6" customWidth="1"/>
    <col min="6" max="6" width="12.5703125" style="7" customWidth="1"/>
    <col min="7" max="7" width="18.5703125" style="8" customWidth="1"/>
    <col min="8" max="8" width="10.85546875" style="58" customWidth="1"/>
    <col min="9" max="9" width="82.5703125" style="46" customWidth="1"/>
    <col min="10" max="16384" width="8.85546875" style="1"/>
  </cols>
  <sheetData>
    <row r="1" spans="1:9" ht="20.45" customHeight="1" x14ac:dyDescent="0.2">
      <c r="B1" s="5"/>
      <c r="C1" s="5"/>
      <c r="D1" s="5"/>
      <c r="I1" s="48" t="s">
        <v>11</v>
      </c>
    </row>
    <row r="2" spans="1:9" ht="13.15" customHeight="1" x14ac:dyDescent="0.2">
      <c r="B2" s="9"/>
      <c r="C2" s="10"/>
      <c r="D2" s="10"/>
    </row>
    <row r="3" spans="1:9" s="3" customFormat="1" ht="35.25" customHeight="1" x14ac:dyDescent="0.2">
      <c r="A3" s="69" t="s">
        <v>64</v>
      </c>
      <c r="B3" s="69"/>
      <c r="C3" s="69"/>
      <c r="D3" s="69"/>
      <c r="E3" s="69"/>
      <c r="F3" s="70"/>
      <c r="G3" s="69"/>
      <c r="H3" s="70"/>
      <c r="I3" s="71"/>
    </row>
    <row r="4" spans="1:9" s="3" customFormat="1" ht="27" customHeight="1" x14ac:dyDescent="0.2">
      <c r="A4" s="61"/>
      <c r="B4" s="62">
        <f>B9-B5</f>
        <v>0</v>
      </c>
      <c r="C4" s="62">
        <f t="shared" ref="C4:D4" si="0">C9-C5</f>
        <v>0</v>
      </c>
      <c r="D4" s="62">
        <f t="shared" si="0"/>
        <v>0</v>
      </c>
      <c r="E4" s="63"/>
      <c r="F4" s="64"/>
      <c r="G4" s="63"/>
      <c r="H4" s="65"/>
      <c r="I4" s="54"/>
    </row>
    <row r="5" spans="1:9" s="3" customFormat="1" ht="15.75" hidden="1" x14ac:dyDescent="0.2">
      <c r="A5" s="50"/>
      <c r="B5" s="51">
        <v>2028990797.9300001</v>
      </c>
      <c r="C5" s="51">
        <v>2427844842.8600001</v>
      </c>
      <c r="D5" s="51">
        <v>2421915823.5799999</v>
      </c>
      <c r="E5" s="52"/>
      <c r="F5" s="53"/>
      <c r="H5" s="59"/>
      <c r="I5" s="54"/>
    </row>
    <row r="6" spans="1:9" ht="59.45" customHeight="1" x14ac:dyDescent="0.2">
      <c r="A6" s="72" t="s">
        <v>0</v>
      </c>
      <c r="B6" s="72" t="s">
        <v>65</v>
      </c>
      <c r="C6" s="72" t="s">
        <v>66</v>
      </c>
      <c r="D6" s="72" t="s">
        <v>80</v>
      </c>
      <c r="E6" s="73" t="s">
        <v>25</v>
      </c>
      <c r="F6" s="73"/>
      <c r="G6" s="73" t="s">
        <v>26</v>
      </c>
      <c r="H6" s="73"/>
      <c r="I6" s="72" t="s">
        <v>27</v>
      </c>
    </row>
    <row r="7" spans="1:9" ht="27" customHeight="1" x14ac:dyDescent="0.2">
      <c r="A7" s="72"/>
      <c r="B7" s="72"/>
      <c r="C7" s="72"/>
      <c r="D7" s="72"/>
      <c r="E7" s="29" t="s">
        <v>9</v>
      </c>
      <c r="F7" s="30" t="s">
        <v>10</v>
      </c>
      <c r="G7" s="29" t="s">
        <v>9</v>
      </c>
      <c r="H7" s="30" t="s">
        <v>10</v>
      </c>
      <c r="I7" s="72"/>
    </row>
    <row r="8" spans="1:9" s="3" customFormat="1" ht="13.9" customHeight="1" x14ac:dyDescent="0.2">
      <c r="A8" s="31" t="s">
        <v>15</v>
      </c>
      <c r="B8" s="31" t="s">
        <v>16</v>
      </c>
      <c r="C8" s="31" t="s">
        <v>17</v>
      </c>
      <c r="D8" s="31" t="s">
        <v>18</v>
      </c>
      <c r="E8" s="31" t="s">
        <v>19</v>
      </c>
      <c r="F8" s="32" t="s">
        <v>20</v>
      </c>
      <c r="G8" s="31" t="s">
        <v>21</v>
      </c>
      <c r="H8" s="32" t="s">
        <v>22</v>
      </c>
      <c r="I8" s="31" t="s">
        <v>23</v>
      </c>
    </row>
    <row r="9" spans="1:9" s="2" customFormat="1" ht="28.5" customHeight="1" x14ac:dyDescent="0.2">
      <c r="A9" s="33" t="s">
        <v>13</v>
      </c>
      <c r="B9" s="34">
        <f>B10+B38</f>
        <v>2028990797.9300001</v>
      </c>
      <c r="C9" s="34">
        <f t="shared" ref="C9:D9" si="1">C10+C38</f>
        <v>2427844842.8600001</v>
      </c>
      <c r="D9" s="34">
        <f t="shared" si="1"/>
        <v>2421915823.5799999</v>
      </c>
      <c r="E9" s="35">
        <f>D9-B9</f>
        <v>392925025.64999986</v>
      </c>
      <c r="F9" s="36">
        <f>D9/B9*100</f>
        <v>119.36554005325537</v>
      </c>
      <c r="G9" s="37">
        <f>D9-C9</f>
        <v>-5929019.2800002098</v>
      </c>
      <c r="H9" s="60">
        <f>D9/C9*100</f>
        <v>99.755790848931852</v>
      </c>
      <c r="I9" s="39"/>
    </row>
    <row r="10" spans="1:9" s="2" customFormat="1" ht="28.5" customHeight="1" x14ac:dyDescent="0.2">
      <c r="A10" s="33" t="s">
        <v>1</v>
      </c>
      <c r="B10" s="34">
        <f>B11+B12+B13+B18+B19+B22+B26+B27+B28+B32+B33</f>
        <v>476400300</v>
      </c>
      <c r="C10" s="34">
        <f t="shared" ref="C10:D10" si="2">C11+C12+C13+C18+C19+C22+C26+C27+C28+C32+C33</f>
        <v>517848380.84999996</v>
      </c>
      <c r="D10" s="34">
        <f t="shared" si="2"/>
        <v>524728863.26999986</v>
      </c>
      <c r="E10" s="37">
        <f t="shared" ref="E10:E43" si="3">D10-B10</f>
        <v>48328563.269999862</v>
      </c>
      <c r="F10" s="36">
        <f t="shared" ref="F10:F55" si="4">D10/B10*100</f>
        <v>110.14452830319374</v>
      </c>
      <c r="G10" s="35">
        <f t="shared" ref="G10:G37" si="5">D10-C10</f>
        <v>6880482.4199998975</v>
      </c>
      <c r="H10" s="60">
        <f t="shared" ref="H10:H54" si="6">D10/C10*100</f>
        <v>101.32866736180699</v>
      </c>
      <c r="I10" s="38"/>
    </row>
    <row r="11" spans="1:9" ht="73.5" customHeight="1" x14ac:dyDescent="0.2">
      <c r="A11" s="4" t="s">
        <v>31</v>
      </c>
      <c r="B11" s="11">
        <v>372740000</v>
      </c>
      <c r="C11" s="12">
        <v>415725841.07999998</v>
      </c>
      <c r="D11" s="12">
        <v>416045334.27999997</v>
      </c>
      <c r="E11" s="14">
        <f t="shared" si="3"/>
        <v>43305334.279999971</v>
      </c>
      <c r="F11" s="13">
        <f t="shared" si="4"/>
        <v>111.61810760315501</v>
      </c>
      <c r="G11" s="12">
        <f t="shared" si="5"/>
        <v>319493.19999998808</v>
      </c>
      <c r="H11" s="56">
        <f t="shared" si="6"/>
        <v>100.0768518981572</v>
      </c>
      <c r="I11" s="42"/>
    </row>
    <row r="12" spans="1:9" ht="33" customHeight="1" x14ac:dyDescent="0.2">
      <c r="A12" s="4" t="s">
        <v>32</v>
      </c>
      <c r="B12" s="11">
        <v>36162000</v>
      </c>
      <c r="C12" s="12">
        <v>36162000</v>
      </c>
      <c r="D12" s="12">
        <v>38791061.270000003</v>
      </c>
      <c r="E12" s="14">
        <f t="shared" si="3"/>
        <v>2629061.2700000033</v>
      </c>
      <c r="F12" s="13">
        <f t="shared" si="4"/>
        <v>107.27023192854379</v>
      </c>
      <c r="G12" s="12">
        <f t="shared" si="5"/>
        <v>2629061.2700000033</v>
      </c>
      <c r="H12" s="56">
        <f t="shared" si="6"/>
        <v>107.27023192854379</v>
      </c>
      <c r="I12" s="42" t="s">
        <v>93</v>
      </c>
    </row>
    <row r="13" spans="1:9" s="2" customFormat="1" ht="33" customHeight="1" x14ac:dyDescent="0.2">
      <c r="A13" s="4" t="s">
        <v>34</v>
      </c>
      <c r="B13" s="11">
        <f>B14+B15+B16+B17</f>
        <v>48130000</v>
      </c>
      <c r="C13" s="11">
        <f t="shared" ref="C13:G13" si="7">C14+C15+C16+C17</f>
        <v>41687400</v>
      </c>
      <c r="D13" s="11">
        <f t="shared" si="7"/>
        <v>41376305.57</v>
      </c>
      <c r="E13" s="55">
        <f t="shared" si="7"/>
        <v>-6753694.4299999969</v>
      </c>
      <c r="F13" s="13">
        <f>D13/B13*100</f>
        <v>85.967807126532307</v>
      </c>
      <c r="G13" s="55">
        <f t="shared" si="7"/>
        <v>-311094.42999999732</v>
      </c>
      <c r="H13" s="56">
        <f t="shared" si="6"/>
        <v>99.253744704634968</v>
      </c>
      <c r="I13" s="42"/>
    </row>
    <row r="14" spans="1:9" ht="122.25" customHeight="1" x14ac:dyDescent="0.2">
      <c r="A14" s="19" t="s">
        <v>2</v>
      </c>
      <c r="B14" s="15">
        <v>46682000</v>
      </c>
      <c r="C14" s="16">
        <v>39288000</v>
      </c>
      <c r="D14" s="16">
        <v>39011092.630000003</v>
      </c>
      <c r="E14" s="17">
        <f t="shared" si="3"/>
        <v>-7670907.3699999973</v>
      </c>
      <c r="F14" s="18">
        <f t="shared" si="4"/>
        <v>83.567740520971682</v>
      </c>
      <c r="G14" s="68">
        <f t="shared" si="5"/>
        <v>-276907.36999999732</v>
      </c>
      <c r="H14" s="57">
        <f t="shared" si="6"/>
        <v>99.295185883730412</v>
      </c>
      <c r="I14" s="43"/>
    </row>
    <row r="15" spans="1:9" ht="26.25" customHeight="1" x14ac:dyDescent="0.2">
      <c r="A15" s="19" t="s">
        <v>3</v>
      </c>
      <c r="B15" s="15">
        <v>0</v>
      </c>
      <c r="C15" s="16">
        <v>0</v>
      </c>
      <c r="D15" s="17">
        <v>2050.15</v>
      </c>
      <c r="E15" s="17">
        <f t="shared" si="3"/>
        <v>2050.15</v>
      </c>
      <c r="F15" s="18" t="s">
        <v>14</v>
      </c>
      <c r="G15" s="17">
        <f t="shared" si="5"/>
        <v>2050.15</v>
      </c>
      <c r="H15" s="57" t="s">
        <v>14</v>
      </c>
      <c r="I15" s="43"/>
    </row>
    <row r="16" spans="1:9" ht="82.5" customHeight="1" x14ac:dyDescent="0.2">
      <c r="A16" s="19" t="s">
        <v>4</v>
      </c>
      <c r="B16" s="15">
        <v>308000</v>
      </c>
      <c r="C16" s="16">
        <v>373400</v>
      </c>
      <c r="D16" s="16">
        <v>373396.58</v>
      </c>
      <c r="E16" s="17">
        <f t="shared" si="3"/>
        <v>65396.580000000016</v>
      </c>
      <c r="F16" s="18">
        <f t="shared" si="4"/>
        <v>121.23265584415586</v>
      </c>
      <c r="G16" s="17">
        <f t="shared" si="5"/>
        <v>-3.4199999999837019</v>
      </c>
      <c r="H16" s="57">
        <f t="shared" si="6"/>
        <v>99.999084092126409</v>
      </c>
      <c r="I16" s="42"/>
    </row>
    <row r="17" spans="1:9" ht="247.5" customHeight="1" x14ac:dyDescent="0.2">
      <c r="A17" s="19" t="s">
        <v>5</v>
      </c>
      <c r="B17" s="15">
        <v>1140000</v>
      </c>
      <c r="C17" s="16">
        <v>2026000</v>
      </c>
      <c r="D17" s="16">
        <v>1989766.21</v>
      </c>
      <c r="E17" s="17">
        <f t="shared" si="3"/>
        <v>849766.21</v>
      </c>
      <c r="F17" s="18">
        <f t="shared" si="4"/>
        <v>174.54089561403507</v>
      </c>
      <c r="G17" s="17">
        <f t="shared" si="5"/>
        <v>-36233.790000000037</v>
      </c>
      <c r="H17" s="57">
        <f t="shared" si="6"/>
        <v>98.211560217176697</v>
      </c>
      <c r="I17" s="44"/>
    </row>
    <row r="18" spans="1:9" s="2" customFormat="1" ht="28.5" customHeight="1" x14ac:dyDescent="0.2">
      <c r="A18" s="4" t="s">
        <v>33</v>
      </c>
      <c r="B18" s="11">
        <f>B20+B21</f>
        <v>3044000</v>
      </c>
      <c r="C18" s="11">
        <f t="shared" ref="C18:D18" si="8">C20+C21</f>
        <v>4344000</v>
      </c>
      <c r="D18" s="11">
        <f t="shared" si="8"/>
        <v>4966026.57</v>
      </c>
      <c r="E18" s="14">
        <f t="shared" si="3"/>
        <v>1922026.5700000003</v>
      </c>
      <c r="F18" s="13">
        <f t="shared" si="4"/>
        <v>163.1414773324573</v>
      </c>
      <c r="G18" s="14">
        <f t="shared" si="5"/>
        <v>622026.5700000003</v>
      </c>
      <c r="H18" s="56">
        <f t="shared" si="6"/>
        <v>114.3192120165746</v>
      </c>
      <c r="I18" s="44"/>
    </row>
    <row r="19" spans="1:9" s="2" customFormat="1" ht="24" hidden="1" customHeight="1" x14ac:dyDescent="0.2">
      <c r="A19" s="4" t="s">
        <v>24</v>
      </c>
      <c r="B19" s="11">
        <v>0</v>
      </c>
      <c r="C19" s="12">
        <v>0</v>
      </c>
      <c r="D19" s="12">
        <v>0</v>
      </c>
      <c r="E19" s="17"/>
      <c r="F19" s="18"/>
      <c r="G19" s="17"/>
      <c r="H19" s="57"/>
      <c r="I19" s="44"/>
    </row>
    <row r="20" spans="1:9" s="2" customFormat="1" ht="56.25" customHeight="1" x14ac:dyDescent="0.2">
      <c r="A20" s="19" t="s">
        <v>47</v>
      </c>
      <c r="B20" s="15">
        <v>3044000</v>
      </c>
      <c r="C20" s="16">
        <v>4344000</v>
      </c>
      <c r="D20" s="16">
        <v>4958026.57</v>
      </c>
      <c r="E20" s="17">
        <f t="shared" si="3"/>
        <v>1914026.5700000003</v>
      </c>
      <c r="F20" s="18">
        <f t="shared" si="4"/>
        <v>162.87866524310118</v>
      </c>
      <c r="G20" s="17">
        <f t="shared" si="5"/>
        <v>614026.5700000003</v>
      </c>
      <c r="H20" s="57">
        <f t="shared" si="6"/>
        <v>114.13504995395949</v>
      </c>
      <c r="I20" s="44" t="s">
        <v>94</v>
      </c>
    </row>
    <row r="21" spans="1:9" ht="77.25" customHeight="1" x14ac:dyDescent="0.2">
      <c r="A21" s="19" t="s">
        <v>48</v>
      </c>
      <c r="B21" s="15">
        <v>0</v>
      </c>
      <c r="C21" s="16">
        <v>0</v>
      </c>
      <c r="D21" s="16">
        <v>8000</v>
      </c>
      <c r="E21" s="17">
        <f t="shared" si="3"/>
        <v>8000</v>
      </c>
      <c r="F21" s="18" t="s">
        <v>14</v>
      </c>
      <c r="G21" s="17">
        <f t="shared" si="5"/>
        <v>8000</v>
      </c>
      <c r="H21" s="16">
        <v>0</v>
      </c>
      <c r="I21" s="44"/>
    </row>
    <row r="22" spans="1:9" s="2" customFormat="1" ht="38.25" customHeight="1" x14ac:dyDescent="0.2">
      <c r="A22" s="4" t="s">
        <v>43</v>
      </c>
      <c r="B22" s="11">
        <f>B23+B24+B25</f>
        <v>13200000</v>
      </c>
      <c r="C22" s="11">
        <f t="shared" ref="C22:D22" si="9">C23+C24+C25</f>
        <v>14239432</v>
      </c>
      <c r="D22" s="11">
        <f t="shared" si="9"/>
        <v>14811641.629999999</v>
      </c>
      <c r="E22" s="12">
        <f t="shared" si="3"/>
        <v>1611641.629999999</v>
      </c>
      <c r="F22" s="13">
        <f t="shared" si="4"/>
        <v>112.20940628787879</v>
      </c>
      <c r="G22" s="12">
        <f t="shared" si="5"/>
        <v>572209.62999999896</v>
      </c>
      <c r="H22" s="56">
        <f t="shared" si="6"/>
        <v>104.0184863413091</v>
      </c>
      <c r="I22" s="49"/>
    </row>
    <row r="23" spans="1:9" ht="90" customHeight="1" x14ac:dyDescent="0.2">
      <c r="A23" s="19" t="s">
        <v>44</v>
      </c>
      <c r="B23" s="15">
        <v>12000000</v>
      </c>
      <c r="C23" s="16">
        <v>12000000</v>
      </c>
      <c r="D23" s="16">
        <v>12446762.68</v>
      </c>
      <c r="E23" s="17">
        <f>D23-B23</f>
        <v>446762.6799999997</v>
      </c>
      <c r="F23" s="18">
        <f t="shared" si="4"/>
        <v>103.72302233333332</v>
      </c>
      <c r="G23" s="17">
        <f t="shared" si="5"/>
        <v>446762.6799999997</v>
      </c>
      <c r="H23" s="57">
        <f t="shared" si="6"/>
        <v>103.72302233333332</v>
      </c>
      <c r="I23" s="49"/>
    </row>
    <row r="24" spans="1:9" ht="77.25" customHeight="1" x14ac:dyDescent="0.2">
      <c r="A24" s="19" t="s">
        <v>45</v>
      </c>
      <c r="B24" s="15">
        <v>950000</v>
      </c>
      <c r="C24" s="16">
        <v>1820000</v>
      </c>
      <c r="D24" s="16">
        <v>1904789.34</v>
      </c>
      <c r="E24" s="17">
        <f>D24-B24</f>
        <v>954789.34000000008</v>
      </c>
      <c r="F24" s="18">
        <f t="shared" si="4"/>
        <v>200.50414105263158</v>
      </c>
      <c r="G24" s="17">
        <f t="shared" si="5"/>
        <v>84789.340000000084</v>
      </c>
      <c r="H24" s="57">
        <f t="shared" si="6"/>
        <v>104.65875494505494</v>
      </c>
      <c r="I24" s="42"/>
    </row>
    <row r="25" spans="1:9" ht="77.25" customHeight="1" x14ac:dyDescent="0.2">
      <c r="A25" s="19" t="s">
        <v>46</v>
      </c>
      <c r="B25" s="15">
        <v>250000</v>
      </c>
      <c r="C25" s="16">
        <v>419432</v>
      </c>
      <c r="D25" s="16">
        <v>460089.61</v>
      </c>
      <c r="E25" s="17">
        <f t="shared" si="3"/>
        <v>210089.61</v>
      </c>
      <c r="F25" s="18">
        <f t="shared" si="4"/>
        <v>184.035844</v>
      </c>
      <c r="G25" s="17">
        <f t="shared" si="5"/>
        <v>40657.609999999986</v>
      </c>
      <c r="H25" s="57">
        <f t="shared" si="6"/>
        <v>109.69349262812564</v>
      </c>
      <c r="I25" s="44" t="s">
        <v>95</v>
      </c>
    </row>
    <row r="26" spans="1:9" s="2" customFormat="1" ht="35.25" customHeight="1" x14ac:dyDescent="0.2">
      <c r="A26" s="4" t="s">
        <v>42</v>
      </c>
      <c r="B26" s="11">
        <v>992700</v>
      </c>
      <c r="C26" s="12">
        <v>992700</v>
      </c>
      <c r="D26" s="12">
        <v>1365445.07</v>
      </c>
      <c r="E26" s="14">
        <f t="shared" si="3"/>
        <v>372745.07000000007</v>
      </c>
      <c r="F26" s="13">
        <f t="shared" si="4"/>
        <v>137.54861186662637</v>
      </c>
      <c r="G26" s="14">
        <f t="shared" si="5"/>
        <v>372745.07000000007</v>
      </c>
      <c r="H26" s="56">
        <f t="shared" si="6"/>
        <v>137.54861186662637</v>
      </c>
      <c r="I26" s="44" t="s">
        <v>96</v>
      </c>
    </row>
    <row r="27" spans="1:9" s="2" customFormat="1" ht="40.5" customHeight="1" x14ac:dyDescent="0.2">
      <c r="A27" s="4" t="s">
        <v>41</v>
      </c>
      <c r="B27" s="11">
        <v>0</v>
      </c>
      <c r="C27" s="12">
        <v>677276.89</v>
      </c>
      <c r="D27" s="12">
        <v>906072.08</v>
      </c>
      <c r="E27" s="14">
        <f t="shared" si="3"/>
        <v>906072.08</v>
      </c>
      <c r="F27" s="13" t="s">
        <v>14</v>
      </c>
      <c r="G27" s="14">
        <f t="shared" si="5"/>
        <v>228795.18999999994</v>
      </c>
      <c r="H27" s="56">
        <f t="shared" si="6"/>
        <v>133.78163250188558</v>
      </c>
      <c r="I27" s="44" t="s">
        <v>30</v>
      </c>
    </row>
    <row r="28" spans="1:9" s="2" customFormat="1" ht="30.75" customHeight="1" x14ac:dyDescent="0.2">
      <c r="A28" s="4" t="s">
        <v>37</v>
      </c>
      <c r="B28" s="11">
        <f>B29+B30+B31</f>
        <v>1050000</v>
      </c>
      <c r="C28" s="11">
        <f t="shared" ref="C28:D28" si="10">C29+C30+C31</f>
        <v>1958600</v>
      </c>
      <c r="D28" s="11">
        <f t="shared" si="10"/>
        <v>2640596.58</v>
      </c>
      <c r="E28" s="14">
        <f t="shared" si="3"/>
        <v>1590596.58</v>
      </c>
      <c r="F28" s="13">
        <f t="shared" si="4"/>
        <v>251.48538857142859</v>
      </c>
      <c r="G28" s="14">
        <f t="shared" si="5"/>
        <v>681996.58000000007</v>
      </c>
      <c r="H28" s="56" t="s">
        <v>14</v>
      </c>
      <c r="I28" s="44"/>
    </row>
    <row r="29" spans="1:9" ht="46.5" customHeight="1" x14ac:dyDescent="0.2">
      <c r="A29" s="19" t="s">
        <v>39</v>
      </c>
      <c r="B29" s="15">
        <v>50000</v>
      </c>
      <c r="C29" s="16">
        <v>952600</v>
      </c>
      <c r="D29" s="16">
        <v>1495269.78</v>
      </c>
      <c r="E29" s="17">
        <f t="shared" si="3"/>
        <v>1445269.78</v>
      </c>
      <c r="F29" s="18">
        <f t="shared" si="4"/>
        <v>2990.5395600000002</v>
      </c>
      <c r="G29" s="16">
        <f t="shared" si="5"/>
        <v>542669.78</v>
      </c>
      <c r="H29" s="57">
        <f t="shared" si="6"/>
        <v>156.96722443837919</v>
      </c>
      <c r="I29" s="44" t="s">
        <v>97</v>
      </c>
    </row>
    <row r="30" spans="1:9" ht="48" customHeight="1" x14ac:dyDescent="0.2">
      <c r="A30" s="19" t="s">
        <v>38</v>
      </c>
      <c r="B30" s="15">
        <v>1000000</v>
      </c>
      <c r="C30" s="16">
        <v>1006000</v>
      </c>
      <c r="D30" s="16">
        <v>1145326.8</v>
      </c>
      <c r="E30" s="17">
        <f t="shared" si="3"/>
        <v>145326.80000000005</v>
      </c>
      <c r="F30" s="18">
        <f t="shared" si="4"/>
        <v>114.53268000000001</v>
      </c>
      <c r="G30" s="17">
        <f t="shared" si="5"/>
        <v>139326.80000000005</v>
      </c>
      <c r="H30" s="57">
        <f t="shared" si="6"/>
        <v>113.84958250497019</v>
      </c>
      <c r="I30" s="44" t="s">
        <v>63</v>
      </c>
    </row>
    <row r="31" spans="1:9" ht="39.75" hidden="1" customHeight="1" x14ac:dyDescent="0.2">
      <c r="A31" s="19" t="s">
        <v>40</v>
      </c>
      <c r="B31" s="15">
        <v>0</v>
      </c>
      <c r="C31" s="16">
        <v>0</v>
      </c>
      <c r="D31" s="16">
        <v>0</v>
      </c>
      <c r="E31" s="16">
        <v>0</v>
      </c>
      <c r="F31" s="16" t="s">
        <v>14</v>
      </c>
      <c r="G31" s="16">
        <f t="shared" si="5"/>
        <v>0</v>
      </c>
      <c r="H31" s="57" t="s">
        <v>14</v>
      </c>
      <c r="I31" s="44" t="s">
        <v>49</v>
      </c>
    </row>
    <row r="32" spans="1:9" s="2" customFormat="1" ht="28.9" customHeight="1" x14ac:dyDescent="0.2">
      <c r="A32" s="4" t="s">
        <v>6</v>
      </c>
      <c r="B32" s="11">
        <v>1081600</v>
      </c>
      <c r="C32" s="12">
        <v>1941600</v>
      </c>
      <c r="D32" s="12">
        <v>3699246.76</v>
      </c>
      <c r="E32" s="14">
        <f t="shared" si="3"/>
        <v>2617646.7599999998</v>
      </c>
      <c r="F32" s="56">
        <f t="shared" si="4"/>
        <v>342.01615754437864</v>
      </c>
      <c r="G32" s="14">
        <f t="shared" si="5"/>
        <v>1757646.7599999998</v>
      </c>
      <c r="H32" s="56">
        <f t="shared" si="6"/>
        <v>190.52568809229498</v>
      </c>
      <c r="I32" s="47" t="s">
        <v>98</v>
      </c>
    </row>
    <row r="33" spans="1:9" s="2" customFormat="1" ht="28.9" customHeight="1" x14ac:dyDescent="0.2">
      <c r="A33" s="41" t="s">
        <v>7</v>
      </c>
      <c r="B33" s="11">
        <f>SUM(B35:B37)</f>
        <v>0</v>
      </c>
      <c r="C33" s="11">
        <f>SUM(C34:C36)</f>
        <v>119530.88</v>
      </c>
      <c r="D33" s="11">
        <f>SUM(D34:D36)</f>
        <v>127133.46</v>
      </c>
      <c r="E33" s="14">
        <f t="shared" si="3"/>
        <v>127133.46</v>
      </c>
      <c r="F33" s="16" t="s">
        <v>14</v>
      </c>
      <c r="G33" s="14">
        <f t="shared" si="5"/>
        <v>7602.5800000000017</v>
      </c>
      <c r="H33" s="56">
        <f t="shared" si="6"/>
        <v>106.36034805399241</v>
      </c>
      <c r="I33" s="44"/>
    </row>
    <row r="34" spans="1:9" s="2" customFormat="1" ht="28.9" customHeight="1" x14ac:dyDescent="0.2">
      <c r="A34" s="26" t="s">
        <v>56</v>
      </c>
      <c r="B34" s="11">
        <v>0</v>
      </c>
      <c r="C34" s="11">
        <v>0</v>
      </c>
      <c r="D34" s="17">
        <v>-233.16</v>
      </c>
      <c r="E34" s="14"/>
      <c r="F34" s="16"/>
      <c r="G34" s="14"/>
      <c r="H34" s="56" t="s">
        <v>14</v>
      </c>
      <c r="I34" s="44"/>
    </row>
    <row r="35" spans="1:9" s="2" customFormat="1" ht="33.75" customHeight="1" x14ac:dyDescent="0.2">
      <c r="A35" s="26" t="s">
        <v>92</v>
      </c>
      <c r="B35" s="11">
        <v>0</v>
      </c>
      <c r="C35" s="16">
        <v>0</v>
      </c>
      <c r="D35" s="16">
        <v>7835.74</v>
      </c>
      <c r="E35" s="17">
        <f t="shared" si="3"/>
        <v>7835.74</v>
      </c>
      <c r="F35" s="57" t="s">
        <v>14</v>
      </c>
      <c r="G35" s="17">
        <f t="shared" si="5"/>
        <v>7835.74</v>
      </c>
      <c r="H35" s="56" t="s">
        <v>14</v>
      </c>
      <c r="I35" s="44" t="s">
        <v>57</v>
      </c>
    </row>
    <row r="36" spans="1:9" s="2" customFormat="1" ht="33.75" customHeight="1" x14ac:dyDescent="0.2">
      <c r="A36" s="26" t="s">
        <v>55</v>
      </c>
      <c r="B36" s="15">
        <v>0</v>
      </c>
      <c r="C36" s="15">
        <v>119530.88</v>
      </c>
      <c r="D36" s="15">
        <v>119530.88</v>
      </c>
      <c r="E36" s="17">
        <f t="shared" si="3"/>
        <v>119530.88</v>
      </c>
      <c r="F36" s="57" t="s">
        <v>14</v>
      </c>
      <c r="G36" s="16">
        <f t="shared" si="5"/>
        <v>0</v>
      </c>
      <c r="H36" s="57">
        <f t="shared" si="6"/>
        <v>100</v>
      </c>
      <c r="I36" s="44" t="s">
        <v>58</v>
      </c>
    </row>
    <row r="37" spans="1:9" s="2" customFormat="1" ht="68.25" hidden="1" customHeight="1" x14ac:dyDescent="0.2">
      <c r="A37" s="26" t="s">
        <v>54</v>
      </c>
      <c r="B37" s="15">
        <v>0</v>
      </c>
      <c r="C37" s="12">
        <v>0</v>
      </c>
      <c r="D37" s="16">
        <v>0</v>
      </c>
      <c r="E37" s="17">
        <f>D37-B37</f>
        <v>0</v>
      </c>
      <c r="F37" s="57" t="s">
        <v>14</v>
      </c>
      <c r="G37" s="16">
        <f t="shared" si="5"/>
        <v>0</v>
      </c>
      <c r="H37" s="56" t="s">
        <v>14</v>
      </c>
      <c r="I37" s="44" t="s">
        <v>57</v>
      </c>
    </row>
    <row r="38" spans="1:9" s="2" customFormat="1" ht="28.9" customHeight="1" x14ac:dyDescent="0.2">
      <c r="A38" s="33" t="s">
        <v>8</v>
      </c>
      <c r="B38" s="34">
        <f>B39+B68+B71+B72</f>
        <v>1552590497.9300001</v>
      </c>
      <c r="C38" s="34">
        <f>C39+C68+C71+C72</f>
        <v>1909996462.01</v>
      </c>
      <c r="D38" s="34">
        <f>D39+D68+D71+D72</f>
        <v>1897186960.3099999</v>
      </c>
      <c r="E38" s="37">
        <f t="shared" si="3"/>
        <v>344596462.37999988</v>
      </c>
      <c r="F38" s="60">
        <f t="shared" si="4"/>
        <v>122.19493567939743</v>
      </c>
      <c r="G38" s="37">
        <f>D38-C38</f>
        <v>-12809501.700000048</v>
      </c>
      <c r="H38" s="60">
        <f t="shared" si="6"/>
        <v>99.329344218443211</v>
      </c>
      <c r="I38" s="45"/>
    </row>
    <row r="39" spans="1:9" s="2" customFormat="1" ht="35.25" customHeight="1" x14ac:dyDescent="0.2">
      <c r="A39" s="4" t="s">
        <v>12</v>
      </c>
      <c r="B39" s="11">
        <f>B40+B44+B56+B62</f>
        <v>1552590497.9300001</v>
      </c>
      <c r="C39" s="11">
        <f>C40+C44+C56+C62</f>
        <v>1906285489.8699999</v>
      </c>
      <c r="D39" s="11">
        <f>D40+D44+D56+D62</f>
        <v>1893796797.9199998</v>
      </c>
      <c r="E39" s="12">
        <f t="shared" si="3"/>
        <v>341206299.98999977</v>
      </c>
      <c r="F39" s="56">
        <f t="shared" si="4"/>
        <v>121.97658045987754</v>
      </c>
      <c r="G39" s="14">
        <f t="shared" ref="G39:G68" si="11">D39-C39</f>
        <v>-12488691.950000048</v>
      </c>
      <c r="H39" s="56">
        <f t="shared" si="6"/>
        <v>99.344867701277437</v>
      </c>
      <c r="I39" s="44"/>
    </row>
    <row r="40" spans="1:9" s="2" customFormat="1" ht="33.75" customHeight="1" x14ac:dyDescent="0.2">
      <c r="A40" s="4" t="s">
        <v>35</v>
      </c>
      <c r="B40" s="11">
        <f>B41+B43+B42</f>
        <v>238717500</v>
      </c>
      <c r="C40" s="11">
        <f t="shared" ref="C40:D40" si="12">C41+C43+C42</f>
        <v>248049458.47999999</v>
      </c>
      <c r="D40" s="11">
        <f t="shared" si="12"/>
        <v>248049458.47999999</v>
      </c>
      <c r="E40" s="14">
        <f t="shared" si="3"/>
        <v>9331958.4799999893</v>
      </c>
      <c r="F40" s="56">
        <f t="shared" si="4"/>
        <v>103.90920585210553</v>
      </c>
      <c r="G40" s="14">
        <f t="shared" si="11"/>
        <v>0</v>
      </c>
      <c r="H40" s="56">
        <f t="shared" si="6"/>
        <v>100</v>
      </c>
      <c r="I40" s="44"/>
    </row>
    <row r="41" spans="1:9" ht="33.75" customHeight="1" x14ac:dyDescent="0.2">
      <c r="A41" s="19" t="s">
        <v>91</v>
      </c>
      <c r="B41" s="16">
        <v>211050600</v>
      </c>
      <c r="C41" s="16">
        <v>211050600</v>
      </c>
      <c r="D41" s="16">
        <v>211050600</v>
      </c>
      <c r="E41" s="16">
        <f t="shared" si="3"/>
        <v>0</v>
      </c>
      <c r="F41" s="57">
        <f t="shared" si="4"/>
        <v>100</v>
      </c>
      <c r="G41" s="16">
        <f t="shared" si="11"/>
        <v>0</v>
      </c>
      <c r="H41" s="57">
        <f t="shared" si="6"/>
        <v>100</v>
      </c>
      <c r="I41" s="44"/>
    </row>
    <row r="42" spans="1:9" ht="33.75" customHeight="1" x14ac:dyDescent="0.2">
      <c r="A42" s="19" t="s">
        <v>67</v>
      </c>
      <c r="B42" s="16">
        <v>27666900</v>
      </c>
      <c r="C42" s="16">
        <v>27666900</v>
      </c>
      <c r="D42" s="16">
        <v>27666900</v>
      </c>
      <c r="E42" s="16">
        <f t="shared" si="3"/>
        <v>0</v>
      </c>
      <c r="F42" s="57">
        <f t="shared" si="4"/>
        <v>100</v>
      </c>
      <c r="G42" s="16">
        <f t="shared" si="11"/>
        <v>0</v>
      </c>
      <c r="H42" s="57">
        <f t="shared" si="6"/>
        <v>100</v>
      </c>
      <c r="I42" s="44"/>
    </row>
    <row r="43" spans="1:9" ht="32.25" customHeight="1" x14ac:dyDescent="0.2">
      <c r="A43" s="19" t="s">
        <v>77</v>
      </c>
      <c r="B43" s="15">
        <v>0</v>
      </c>
      <c r="C43" s="15">
        <v>9331958.4800000004</v>
      </c>
      <c r="D43" s="15">
        <v>9331958.4800000004</v>
      </c>
      <c r="E43" s="16">
        <f t="shared" si="3"/>
        <v>9331958.4800000004</v>
      </c>
      <c r="F43" s="57" t="s">
        <v>14</v>
      </c>
      <c r="G43" s="16">
        <f t="shared" si="11"/>
        <v>0</v>
      </c>
      <c r="H43" s="57">
        <f t="shared" si="6"/>
        <v>100</v>
      </c>
      <c r="I43" s="44" t="s">
        <v>61</v>
      </c>
    </row>
    <row r="44" spans="1:9" s="2" customFormat="1" ht="31.15" customHeight="1" x14ac:dyDescent="0.2">
      <c r="A44" s="4" t="s">
        <v>36</v>
      </c>
      <c r="B44" s="11">
        <f>SUM(B45:B55)</f>
        <v>491420458.93000001</v>
      </c>
      <c r="C44" s="11">
        <f>SUM(C45:C55)</f>
        <v>658609683.13</v>
      </c>
      <c r="D44" s="11">
        <f>SUM(D45:D55)</f>
        <v>649062969.23000002</v>
      </c>
      <c r="E44" s="14">
        <f>D44-B44</f>
        <v>157642510.30000001</v>
      </c>
      <c r="F44" s="56">
        <f t="shared" si="4"/>
        <v>132.07894735258779</v>
      </c>
      <c r="G44" s="14">
        <f t="shared" si="11"/>
        <v>-9546713.8999999762</v>
      </c>
      <c r="H44" s="56">
        <f t="shared" si="6"/>
        <v>98.550474712939263</v>
      </c>
      <c r="I44" s="44"/>
    </row>
    <row r="45" spans="1:9" s="2" customFormat="1" ht="42" customHeight="1" x14ac:dyDescent="0.2">
      <c r="A45" s="19" t="s">
        <v>78</v>
      </c>
      <c r="B45" s="15">
        <v>125126627.37</v>
      </c>
      <c r="C45" s="15">
        <v>209898169.96000001</v>
      </c>
      <c r="D45" s="15">
        <v>201056987.97</v>
      </c>
      <c r="E45" s="17">
        <f>D45-B45</f>
        <v>75930360.599999994</v>
      </c>
      <c r="F45" s="57">
        <f t="shared" si="4"/>
        <v>160.68281563721331</v>
      </c>
      <c r="G45" s="17">
        <f t="shared" si="11"/>
        <v>-8841181.9900000095</v>
      </c>
      <c r="H45" s="57">
        <f t="shared" si="6"/>
        <v>95.787870855813154</v>
      </c>
      <c r="I45" s="44"/>
    </row>
    <row r="46" spans="1:9" ht="87" customHeight="1" x14ac:dyDescent="0.2">
      <c r="A46" s="19" t="s">
        <v>68</v>
      </c>
      <c r="B46" s="15">
        <v>0</v>
      </c>
      <c r="C46" s="15">
        <v>25711567.120000001</v>
      </c>
      <c r="D46" s="15">
        <v>23666492.399999999</v>
      </c>
      <c r="E46" s="17">
        <f t="shared" ref="E46:E55" si="13">D46-B46</f>
        <v>23666492.399999999</v>
      </c>
      <c r="F46" s="57" t="s">
        <v>14</v>
      </c>
      <c r="G46" s="17">
        <f t="shared" si="11"/>
        <v>-2045074.7200000025</v>
      </c>
      <c r="H46" s="57">
        <f t="shared" si="6"/>
        <v>92.046090732411173</v>
      </c>
      <c r="I46" s="44" t="s">
        <v>62</v>
      </c>
    </row>
    <row r="47" spans="1:9" ht="57.6" customHeight="1" x14ac:dyDescent="0.2">
      <c r="A47" s="19" t="s">
        <v>69</v>
      </c>
      <c r="B47" s="15">
        <v>15730000</v>
      </c>
      <c r="C47" s="15">
        <v>15730000</v>
      </c>
      <c r="D47" s="15">
        <v>15730000</v>
      </c>
      <c r="E47" s="16">
        <f t="shared" si="13"/>
        <v>0</v>
      </c>
      <c r="F47" s="57">
        <f t="shared" si="4"/>
        <v>100</v>
      </c>
      <c r="G47" s="16">
        <f t="shared" si="11"/>
        <v>0</v>
      </c>
      <c r="H47" s="57">
        <f t="shared" si="6"/>
        <v>100</v>
      </c>
      <c r="I47" s="44"/>
    </row>
    <row r="48" spans="1:9" ht="46.5" customHeight="1" x14ac:dyDescent="0.2">
      <c r="A48" s="19" t="s">
        <v>70</v>
      </c>
      <c r="B48" s="16">
        <v>15000000</v>
      </c>
      <c r="C48" s="16">
        <v>15000000</v>
      </c>
      <c r="D48" s="16">
        <v>15000000</v>
      </c>
      <c r="E48" s="16">
        <f t="shared" si="13"/>
        <v>0</v>
      </c>
      <c r="F48" s="57">
        <f t="shared" si="4"/>
        <v>100</v>
      </c>
      <c r="G48" s="16">
        <f t="shared" si="11"/>
        <v>0</v>
      </c>
      <c r="H48" s="57">
        <f t="shared" si="6"/>
        <v>100</v>
      </c>
      <c r="I48" s="44" t="s">
        <v>62</v>
      </c>
    </row>
    <row r="49" spans="1:9" ht="59.25" customHeight="1" x14ac:dyDescent="0.2">
      <c r="A49" s="19" t="s">
        <v>71</v>
      </c>
      <c r="B49" s="16">
        <v>628658.03</v>
      </c>
      <c r="C49" s="16">
        <v>628658.03</v>
      </c>
      <c r="D49" s="16">
        <v>628658.03</v>
      </c>
      <c r="E49" s="16">
        <f t="shared" si="13"/>
        <v>0</v>
      </c>
      <c r="F49" s="57">
        <f t="shared" si="4"/>
        <v>100</v>
      </c>
      <c r="G49" s="16">
        <f t="shared" si="11"/>
        <v>0</v>
      </c>
      <c r="H49" s="57">
        <f t="shared" si="6"/>
        <v>100</v>
      </c>
      <c r="I49" s="44"/>
    </row>
    <row r="50" spans="1:9" ht="44.25" customHeight="1" x14ac:dyDescent="0.2">
      <c r="A50" s="19" t="s">
        <v>72</v>
      </c>
      <c r="B50" s="15">
        <v>670731.17000000004</v>
      </c>
      <c r="C50" s="15">
        <v>670731.17000000004</v>
      </c>
      <c r="D50" s="15">
        <v>670731.17000000004</v>
      </c>
      <c r="E50" s="16">
        <f t="shared" si="13"/>
        <v>0</v>
      </c>
      <c r="F50" s="57" t="s">
        <v>14</v>
      </c>
      <c r="G50" s="16">
        <f t="shared" si="11"/>
        <v>0</v>
      </c>
      <c r="H50" s="57">
        <f t="shared" si="6"/>
        <v>100</v>
      </c>
      <c r="I50" s="44" t="s">
        <v>61</v>
      </c>
    </row>
    <row r="51" spans="1:9" ht="44.25" customHeight="1" x14ac:dyDescent="0.2">
      <c r="A51" s="19" t="s">
        <v>79</v>
      </c>
      <c r="B51" s="16">
        <v>0</v>
      </c>
      <c r="C51" s="16">
        <v>0</v>
      </c>
      <c r="D51" s="16">
        <v>2333499.0699999998</v>
      </c>
      <c r="E51" s="16">
        <f t="shared" si="13"/>
        <v>2333499.0699999998</v>
      </c>
      <c r="F51" s="57" t="s">
        <v>14</v>
      </c>
      <c r="G51" s="16">
        <f t="shared" si="11"/>
        <v>2333499.0699999998</v>
      </c>
      <c r="H51" s="57" t="s">
        <v>14</v>
      </c>
      <c r="I51" s="44"/>
    </row>
    <row r="52" spans="1:9" ht="44.25" customHeight="1" x14ac:dyDescent="0.2">
      <c r="A52" s="19" t="s">
        <v>73</v>
      </c>
      <c r="B52" s="16">
        <v>386777.4</v>
      </c>
      <c r="C52" s="16">
        <v>386777.4</v>
      </c>
      <c r="D52" s="16">
        <v>386777.4</v>
      </c>
      <c r="E52" s="16">
        <f t="shared" si="13"/>
        <v>0</v>
      </c>
      <c r="F52" s="57">
        <f t="shared" si="4"/>
        <v>100</v>
      </c>
      <c r="G52" s="16">
        <f t="shared" si="11"/>
        <v>0</v>
      </c>
      <c r="H52" s="57">
        <f t="shared" si="6"/>
        <v>100</v>
      </c>
      <c r="I52" s="44"/>
    </row>
    <row r="53" spans="1:9" ht="44.25" customHeight="1" x14ac:dyDescent="0.2">
      <c r="A53" s="19" t="s">
        <v>74</v>
      </c>
      <c r="B53" s="15">
        <v>33789444.450000003</v>
      </c>
      <c r="C53" s="15">
        <v>33141088.02</v>
      </c>
      <c r="D53" s="15">
        <v>33141088.02</v>
      </c>
      <c r="E53" s="17">
        <f t="shared" si="13"/>
        <v>-648356.43000000343</v>
      </c>
      <c r="F53" s="57">
        <f t="shared" si="4"/>
        <v>98.081186475381656</v>
      </c>
      <c r="G53" s="17">
        <f t="shared" si="11"/>
        <v>0</v>
      </c>
      <c r="H53" s="57">
        <f t="shared" si="6"/>
        <v>100</v>
      </c>
      <c r="I53" s="44"/>
    </row>
    <row r="54" spans="1:9" ht="57" customHeight="1" x14ac:dyDescent="0.2">
      <c r="A54" s="19" t="s">
        <v>75</v>
      </c>
      <c r="B54" s="15">
        <v>68138000</v>
      </c>
      <c r="C54" s="15">
        <v>68138000</v>
      </c>
      <c r="D54" s="15">
        <v>68042963.370000005</v>
      </c>
      <c r="E54" s="17">
        <f t="shared" si="13"/>
        <v>-95036.629999995232</v>
      </c>
      <c r="F54" s="57">
        <f t="shared" si="4"/>
        <v>99.860523305644435</v>
      </c>
      <c r="G54" s="17">
        <f t="shared" si="11"/>
        <v>-95036.629999995232</v>
      </c>
      <c r="H54" s="57">
        <f t="shared" si="6"/>
        <v>99.860523305644435</v>
      </c>
      <c r="I54" s="44"/>
    </row>
    <row r="55" spans="1:9" ht="39.75" customHeight="1" x14ac:dyDescent="0.2">
      <c r="A55" s="19" t="s">
        <v>76</v>
      </c>
      <c r="B55" s="15">
        <v>231950220.50999999</v>
      </c>
      <c r="C55" s="15">
        <v>289304691.43000001</v>
      </c>
      <c r="D55" s="15">
        <v>288405771.80000001</v>
      </c>
      <c r="E55" s="17">
        <f t="shared" si="13"/>
        <v>56455551.290000021</v>
      </c>
      <c r="F55" s="57">
        <f t="shared" si="4"/>
        <v>124.339511799501</v>
      </c>
      <c r="G55" s="17">
        <f t="shared" si="11"/>
        <v>-898919.62999999523</v>
      </c>
      <c r="H55" s="57">
        <f t="shared" ref="H55" si="14">D55/C55*100</f>
        <v>99.689282733177691</v>
      </c>
      <c r="I55" s="44"/>
    </row>
    <row r="56" spans="1:9" s="2" customFormat="1" ht="27.75" customHeight="1" x14ac:dyDescent="0.2">
      <c r="A56" s="22" t="s">
        <v>50</v>
      </c>
      <c r="B56" s="23">
        <f>SUM(B57:B61)</f>
        <v>805525285</v>
      </c>
      <c r="C56" s="23">
        <f>SUM(C57:C61)</f>
        <v>887593525.54999995</v>
      </c>
      <c r="D56" s="23">
        <f>SUM(D57:D61)</f>
        <v>885323531.63999999</v>
      </c>
      <c r="E56" s="14">
        <f t="shared" ref="E56:E72" si="15">D56-B56</f>
        <v>79798246.639999986</v>
      </c>
      <c r="F56" s="13">
        <f t="shared" ref="F56:F63" si="16">D56/B56*100</f>
        <v>109.90636149180592</v>
      </c>
      <c r="G56" s="14">
        <f t="shared" si="11"/>
        <v>-2269993.9099999666</v>
      </c>
      <c r="H56" s="56">
        <f t="shared" ref="H56:H72" si="17">D56/C56*100</f>
        <v>99.744252989160401</v>
      </c>
      <c r="I56" s="43"/>
    </row>
    <row r="57" spans="1:9" ht="43.5" customHeight="1" x14ac:dyDescent="0.2">
      <c r="A57" s="20" t="s">
        <v>81</v>
      </c>
      <c r="B57" s="24">
        <v>52680473</v>
      </c>
      <c r="C57" s="24">
        <v>38122682.549999997</v>
      </c>
      <c r="D57" s="24">
        <v>37923868.909999996</v>
      </c>
      <c r="E57" s="17">
        <f t="shared" si="15"/>
        <v>-14756604.090000004</v>
      </c>
      <c r="F57" s="18">
        <f t="shared" si="16"/>
        <v>71.988474571972802</v>
      </c>
      <c r="G57" s="17">
        <f t="shared" si="11"/>
        <v>-198813.6400000006</v>
      </c>
      <c r="H57" s="57">
        <f t="shared" si="17"/>
        <v>99.478489899709317</v>
      </c>
      <c r="I57" s="43"/>
    </row>
    <row r="58" spans="1:9" ht="74.25" customHeight="1" x14ac:dyDescent="0.2">
      <c r="A58" s="20" t="s">
        <v>82</v>
      </c>
      <c r="B58" s="21">
        <v>12268700</v>
      </c>
      <c r="C58" s="21">
        <v>6600000</v>
      </c>
      <c r="D58" s="21">
        <v>4729405.6100000003</v>
      </c>
      <c r="E58" s="17">
        <f t="shared" si="15"/>
        <v>-7539294.3899999997</v>
      </c>
      <c r="F58" s="18">
        <f t="shared" si="16"/>
        <v>38.548547197339573</v>
      </c>
      <c r="G58" s="17">
        <f t="shared" si="11"/>
        <v>-1870594.3899999997</v>
      </c>
      <c r="H58" s="57">
        <f t="shared" si="17"/>
        <v>71.657660757575755</v>
      </c>
      <c r="I58" s="43" t="s">
        <v>99</v>
      </c>
    </row>
    <row r="59" spans="1:9" ht="53.25" customHeight="1" x14ac:dyDescent="0.2">
      <c r="A59" s="20" t="s">
        <v>83</v>
      </c>
      <c r="B59" s="21">
        <v>6704012</v>
      </c>
      <c r="C59" s="21">
        <v>26539143</v>
      </c>
      <c r="D59" s="21">
        <v>26339085</v>
      </c>
      <c r="E59" s="17">
        <f t="shared" si="15"/>
        <v>19635073</v>
      </c>
      <c r="F59" s="18">
        <f t="shared" si="16"/>
        <v>392.88540951299012</v>
      </c>
      <c r="G59" s="17">
        <f t="shared" si="11"/>
        <v>-200058</v>
      </c>
      <c r="H59" s="57">
        <f t="shared" si="17"/>
        <v>99.24617761771735</v>
      </c>
      <c r="I59" s="43"/>
    </row>
    <row r="60" spans="1:9" ht="72.75" customHeight="1" x14ac:dyDescent="0.2">
      <c r="A60" s="20" t="s">
        <v>84</v>
      </c>
      <c r="B60" s="21">
        <v>23900</v>
      </c>
      <c r="C60" s="21">
        <v>23900</v>
      </c>
      <c r="D60" s="21">
        <v>23372.12</v>
      </c>
      <c r="E60" s="17">
        <f t="shared" si="15"/>
        <v>-527.88000000000102</v>
      </c>
      <c r="F60" s="18">
        <f t="shared" si="16"/>
        <v>97.791297071129705</v>
      </c>
      <c r="G60" s="17">
        <f t="shared" si="11"/>
        <v>-527.88000000000102</v>
      </c>
      <c r="H60" s="57">
        <f t="shared" si="17"/>
        <v>97.791297071129705</v>
      </c>
      <c r="I60" s="43"/>
    </row>
    <row r="61" spans="1:9" ht="38.25" customHeight="1" x14ac:dyDescent="0.2">
      <c r="A61" s="20" t="s">
        <v>85</v>
      </c>
      <c r="B61" s="21">
        <v>733848200</v>
      </c>
      <c r="C61" s="21">
        <v>816307800</v>
      </c>
      <c r="D61" s="21">
        <v>816307800</v>
      </c>
      <c r="E61" s="16">
        <f t="shared" si="15"/>
        <v>82459600</v>
      </c>
      <c r="F61" s="18">
        <f t="shared" si="16"/>
        <v>111.23660179312289</v>
      </c>
      <c r="G61" s="16">
        <f t="shared" si="11"/>
        <v>0</v>
      </c>
      <c r="H61" s="57">
        <f t="shared" si="17"/>
        <v>100</v>
      </c>
      <c r="I61" s="43"/>
    </row>
    <row r="62" spans="1:9" s="2" customFormat="1" ht="32.25" customHeight="1" x14ac:dyDescent="0.2">
      <c r="A62" s="22" t="s">
        <v>51</v>
      </c>
      <c r="B62" s="23">
        <f>SUM(B63:B67)</f>
        <v>16927254</v>
      </c>
      <c r="C62" s="23">
        <f>SUM(C63:C67)</f>
        <v>112032822.71000001</v>
      </c>
      <c r="D62" s="23">
        <f>SUM(D63:D67)</f>
        <v>111360838.56999999</v>
      </c>
      <c r="E62" s="12">
        <f t="shared" si="15"/>
        <v>94433584.569999993</v>
      </c>
      <c r="F62" s="18">
        <f t="shared" si="16"/>
        <v>657.87893635908108</v>
      </c>
      <c r="G62" s="14">
        <f t="shared" si="11"/>
        <v>-671984.1400000155</v>
      </c>
      <c r="H62" s="56">
        <f t="shared" si="17"/>
        <v>99.400189940996611</v>
      </c>
      <c r="I62" s="43"/>
    </row>
    <row r="63" spans="1:9" s="2" customFormat="1" ht="57" customHeight="1" x14ac:dyDescent="0.2">
      <c r="A63" s="20" t="s">
        <v>86</v>
      </c>
      <c r="B63" s="24">
        <v>16927254</v>
      </c>
      <c r="C63" s="24">
        <v>16927254</v>
      </c>
      <c r="D63" s="24">
        <v>16927254</v>
      </c>
      <c r="E63" s="12">
        <f t="shared" si="15"/>
        <v>0</v>
      </c>
      <c r="F63" s="18">
        <f t="shared" si="16"/>
        <v>100</v>
      </c>
      <c r="G63" s="16">
        <f t="shared" si="11"/>
        <v>0</v>
      </c>
      <c r="H63" s="57">
        <f t="shared" si="17"/>
        <v>100</v>
      </c>
      <c r="I63" s="43"/>
    </row>
    <row r="64" spans="1:9" s="2" customFormat="1" ht="120" customHeight="1" x14ac:dyDescent="0.2">
      <c r="A64" s="20" t="s">
        <v>87</v>
      </c>
      <c r="B64" s="24">
        <v>0</v>
      </c>
      <c r="C64" s="24">
        <v>753100</v>
      </c>
      <c r="D64" s="24">
        <v>753100</v>
      </c>
      <c r="E64" s="16">
        <f t="shared" si="15"/>
        <v>753100</v>
      </c>
      <c r="F64" s="18" t="s">
        <v>14</v>
      </c>
      <c r="G64" s="16">
        <f t="shared" si="11"/>
        <v>0</v>
      </c>
      <c r="H64" s="57">
        <f t="shared" si="17"/>
        <v>100</v>
      </c>
      <c r="I64" s="43" t="s">
        <v>61</v>
      </c>
    </row>
    <row r="65" spans="1:9" ht="81.75" customHeight="1" x14ac:dyDescent="0.2">
      <c r="A65" s="20" t="s">
        <v>88</v>
      </c>
      <c r="B65" s="24">
        <v>0</v>
      </c>
      <c r="C65" s="24">
        <v>6617329</v>
      </c>
      <c r="D65" s="24">
        <v>6617329</v>
      </c>
      <c r="E65" s="16">
        <f t="shared" si="15"/>
        <v>6617329</v>
      </c>
      <c r="F65" s="18" t="s">
        <v>14</v>
      </c>
      <c r="G65" s="16">
        <f t="shared" si="11"/>
        <v>0</v>
      </c>
      <c r="H65" s="57">
        <f t="shared" si="17"/>
        <v>100</v>
      </c>
      <c r="I65" s="43" t="s">
        <v>61</v>
      </c>
    </row>
    <row r="66" spans="1:9" ht="104.25" customHeight="1" x14ac:dyDescent="0.2">
      <c r="A66" s="20" t="s">
        <v>89</v>
      </c>
      <c r="B66" s="24">
        <v>0</v>
      </c>
      <c r="C66" s="24">
        <v>61160700</v>
      </c>
      <c r="D66" s="24">
        <v>58160700</v>
      </c>
      <c r="E66" s="17">
        <f t="shared" si="15"/>
        <v>58160700</v>
      </c>
      <c r="F66" s="16">
        <v>0</v>
      </c>
      <c r="G66" s="17">
        <f t="shared" si="11"/>
        <v>-3000000</v>
      </c>
      <c r="H66" s="57">
        <f t="shared" si="17"/>
        <v>95.094889365229633</v>
      </c>
      <c r="I66" s="44" t="s">
        <v>61</v>
      </c>
    </row>
    <row r="67" spans="1:9" ht="30.75" customHeight="1" x14ac:dyDescent="0.2">
      <c r="A67" s="20" t="s">
        <v>90</v>
      </c>
      <c r="B67" s="24">
        <v>0</v>
      </c>
      <c r="C67" s="24">
        <v>26574439.710000001</v>
      </c>
      <c r="D67" s="24">
        <v>28902455.57</v>
      </c>
      <c r="E67" s="17">
        <f t="shared" si="15"/>
        <v>28902455.57</v>
      </c>
      <c r="F67" s="57" t="s">
        <v>14</v>
      </c>
      <c r="G67" s="16">
        <f t="shared" si="11"/>
        <v>2328015.8599999994</v>
      </c>
      <c r="H67" s="57">
        <f t="shared" si="17"/>
        <v>108.7603572658729</v>
      </c>
      <c r="I67" s="44" t="s">
        <v>61</v>
      </c>
    </row>
    <row r="68" spans="1:9" s="2" customFormat="1" ht="25.5" customHeight="1" x14ac:dyDescent="0.2">
      <c r="A68" s="67" t="s">
        <v>52</v>
      </c>
      <c r="B68" s="25">
        <f>SUM(B69:B70)</f>
        <v>0</v>
      </c>
      <c r="C68" s="25">
        <f>SUM(C69:C70)</f>
        <v>8052000</v>
      </c>
      <c r="D68" s="25">
        <f>SUM(D69:D70)</f>
        <v>8052000</v>
      </c>
      <c r="E68" s="12">
        <f t="shared" si="15"/>
        <v>8052000</v>
      </c>
      <c r="F68" s="56">
        <v>0</v>
      </c>
      <c r="G68" s="12">
        <f t="shared" si="11"/>
        <v>0</v>
      </c>
      <c r="H68" s="56">
        <f t="shared" si="17"/>
        <v>100</v>
      </c>
      <c r="I68" s="44"/>
    </row>
    <row r="69" spans="1:9" s="2" customFormat="1" ht="69" customHeight="1" x14ac:dyDescent="0.2">
      <c r="A69" s="26" t="s">
        <v>28</v>
      </c>
      <c r="B69" s="23">
        <v>0</v>
      </c>
      <c r="C69" s="21">
        <v>52000</v>
      </c>
      <c r="D69" s="21">
        <v>52000</v>
      </c>
      <c r="E69" s="21">
        <v>8965495</v>
      </c>
      <c r="F69" s="57" t="s">
        <v>14</v>
      </c>
      <c r="G69" s="16">
        <f t="shared" ref="G69:G72" si="18">D69-C69</f>
        <v>0</v>
      </c>
      <c r="H69" s="57">
        <f t="shared" si="17"/>
        <v>100</v>
      </c>
      <c r="I69" s="44" t="s">
        <v>61</v>
      </c>
    </row>
    <row r="70" spans="1:9" s="2" customFormat="1" ht="39.75" customHeight="1" x14ac:dyDescent="0.2">
      <c r="A70" s="26" t="s">
        <v>29</v>
      </c>
      <c r="B70" s="24">
        <v>0</v>
      </c>
      <c r="C70" s="21">
        <v>8000000</v>
      </c>
      <c r="D70" s="21">
        <v>8000000</v>
      </c>
      <c r="E70" s="16">
        <f t="shared" si="15"/>
        <v>8000000</v>
      </c>
      <c r="F70" s="57" t="s">
        <v>14</v>
      </c>
      <c r="G70" s="16">
        <f t="shared" si="18"/>
        <v>0</v>
      </c>
      <c r="H70" s="57">
        <f t="shared" si="17"/>
        <v>100</v>
      </c>
      <c r="I70" s="44" t="s">
        <v>61</v>
      </c>
    </row>
    <row r="71" spans="1:9" s="2" customFormat="1" ht="54.75" customHeight="1" x14ac:dyDescent="0.2">
      <c r="A71" s="66" t="s">
        <v>60</v>
      </c>
      <c r="B71" s="23">
        <v>0</v>
      </c>
      <c r="C71" s="25">
        <v>3328287</v>
      </c>
      <c r="D71" s="25">
        <v>3571769.65</v>
      </c>
      <c r="E71" s="12">
        <f t="shared" si="15"/>
        <v>3571769.65</v>
      </c>
      <c r="F71" s="56" t="s">
        <v>14</v>
      </c>
      <c r="G71" s="12">
        <f t="shared" si="18"/>
        <v>243482.64999999991</v>
      </c>
      <c r="H71" s="56">
        <f t="shared" si="17"/>
        <v>107.31555451798478</v>
      </c>
      <c r="I71" s="44" t="s">
        <v>59</v>
      </c>
    </row>
    <row r="72" spans="1:9" s="2" customFormat="1" ht="41.25" customHeight="1" x14ac:dyDescent="0.2">
      <c r="A72" s="66" t="s">
        <v>53</v>
      </c>
      <c r="B72" s="23">
        <v>0</v>
      </c>
      <c r="C72" s="27">
        <v>-7669314.8600000003</v>
      </c>
      <c r="D72" s="27">
        <v>-8233607.2599999998</v>
      </c>
      <c r="E72" s="14">
        <f t="shared" si="15"/>
        <v>-8233607.2599999998</v>
      </c>
      <c r="F72" s="56" t="s">
        <v>14</v>
      </c>
      <c r="G72" s="14">
        <f t="shared" si="18"/>
        <v>-564292.39999999944</v>
      </c>
      <c r="H72" s="56">
        <f t="shared" si="17"/>
        <v>107.35779414851146</v>
      </c>
      <c r="I72" s="44" t="s">
        <v>59</v>
      </c>
    </row>
  </sheetData>
  <autoFilter ref="A5:I72"/>
  <mergeCells count="8">
    <mergeCell ref="A3:I3"/>
    <mergeCell ref="A6:A7"/>
    <mergeCell ref="B6:B7"/>
    <mergeCell ref="C6:C7"/>
    <mergeCell ref="D6:D7"/>
    <mergeCell ref="I6:I7"/>
    <mergeCell ref="G6:H6"/>
    <mergeCell ref="E6:F6"/>
  </mergeCells>
  <pageMargins left="0.51181102362204722" right="0.51181102362204722" top="0.35433070866141736" bottom="0.35433070866141736" header="0.31496062992125984" footer="0.31496062992125984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Зубко</dc:creator>
  <dc:description>POI HSSF rep:2.44.0.60</dc:description>
  <cp:lastModifiedBy>Шахова В. Н.</cp:lastModifiedBy>
  <cp:lastPrinted>2022-05-05T13:24:09Z</cp:lastPrinted>
  <dcterms:created xsi:type="dcterms:W3CDTF">2018-11-16T09:27:00Z</dcterms:created>
  <dcterms:modified xsi:type="dcterms:W3CDTF">2025-04-30T09:32:25Z</dcterms:modified>
</cp:coreProperties>
</file>