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0" windowWidth="14940" windowHeight="8970"/>
  </bookViews>
  <sheets>
    <sheet name="Бюджет" sheetId="1" r:id="rId1"/>
  </sheets>
  <definedNames>
    <definedName name="LAST_CELL" localSheetId="0">Бюджет!#REF!</definedName>
  </definedNames>
  <calcPr calcId="145621" refMode="R1C1"/>
</workbook>
</file>

<file path=xl/calcChain.xml><?xml version="1.0" encoding="utf-8"?>
<calcChain xmlns="http://schemas.openxmlformats.org/spreadsheetml/2006/main">
  <c r="I40" i="1" l="1"/>
  <c r="I41" i="1"/>
  <c r="I42" i="1"/>
  <c r="J40" i="1"/>
  <c r="H40" i="1"/>
  <c r="I39" i="1"/>
  <c r="J39" i="1"/>
  <c r="I24" i="1" l="1"/>
  <c r="E34" i="1" l="1"/>
  <c r="F34" i="1"/>
  <c r="D34" i="1"/>
  <c r="H41" i="1" l="1"/>
  <c r="J41" i="1"/>
  <c r="D45" i="1"/>
  <c r="D43" i="1"/>
  <c r="D38" i="1"/>
  <c r="D31" i="1"/>
  <c r="D25" i="1"/>
  <c r="D20" i="1"/>
  <c r="D15" i="1"/>
  <c r="D12" i="1"/>
  <c r="D7" i="1"/>
  <c r="F20" i="1"/>
  <c r="E20" i="1"/>
  <c r="H24" i="1"/>
  <c r="J24" i="1"/>
  <c r="D6" i="1" l="1"/>
  <c r="I16" i="1"/>
  <c r="I14" i="1"/>
  <c r="H8" i="1"/>
  <c r="I8" i="1" l="1"/>
  <c r="E45" i="1" l="1"/>
  <c r="E43" i="1" l="1"/>
  <c r="E38" i="1"/>
  <c r="E31" i="1"/>
  <c r="E25" i="1"/>
  <c r="E15" i="1"/>
  <c r="E12" i="1"/>
  <c r="E7" i="1"/>
  <c r="J8" i="1"/>
  <c r="F7" i="1"/>
  <c r="F6" i="1" s="1"/>
  <c r="F31" i="1"/>
  <c r="F38" i="1"/>
  <c r="F43" i="1"/>
  <c r="F45" i="1"/>
  <c r="F25" i="1"/>
  <c r="F15" i="1"/>
  <c r="F12" i="1"/>
  <c r="E6" i="1" l="1"/>
  <c r="I17" i="1"/>
  <c r="H28" i="1" l="1"/>
  <c r="I28" i="1"/>
  <c r="J28" i="1"/>
  <c r="H10" i="1" l="1"/>
  <c r="H6" i="1" l="1"/>
  <c r="H47" i="1"/>
  <c r="H46" i="1"/>
  <c r="H45" i="1"/>
  <c r="H44" i="1"/>
  <c r="H43" i="1"/>
  <c r="H42" i="1"/>
  <c r="H39" i="1"/>
  <c r="H38" i="1"/>
  <c r="H37" i="1"/>
  <c r="H36" i="1"/>
  <c r="H35" i="1"/>
  <c r="H34" i="1"/>
  <c r="H33" i="1"/>
  <c r="H32" i="1"/>
  <c r="H31" i="1"/>
  <c r="H30" i="1"/>
  <c r="H29" i="1"/>
  <c r="H27" i="1"/>
  <c r="H26" i="1"/>
  <c r="H25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9" i="1"/>
  <c r="H7" i="1"/>
  <c r="G31" i="1" l="1"/>
  <c r="G45" i="1"/>
  <c r="G43" i="1"/>
  <c r="G38" i="1"/>
  <c r="G34" i="1"/>
  <c r="G25" i="1"/>
  <c r="G20" i="1"/>
  <c r="G15" i="1"/>
  <c r="G12" i="1"/>
  <c r="G7" i="1"/>
  <c r="I6" i="1"/>
  <c r="I47" i="1"/>
  <c r="I46" i="1"/>
  <c r="I45" i="1"/>
  <c r="I44" i="1"/>
  <c r="I43" i="1"/>
  <c r="I38" i="1"/>
  <c r="I37" i="1"/>
  <c r="I36" i="1"/>
  <c r="I35" i="1"/>
  <c r="I34" i="1"/>
  <c r="I33" i="1"/>
  <c r="I32" i="1"/>
  <c r="I31" i="1"/>
  <c r="I30" i="1"/>
  <c r="I29" i="1"/>
  <c r="I27" i="1"/>
  <c r="I26" i="1"/>
  <c r="I25" i="1"/>
  <c r="I23" i="1"/>
  <c r="I22" i="1"/>
  <c r="I21" i="1"/>
  <c r="I20" i="1"/>
  <c r="I19" i="1"/>
  <c r="I18" i="1"/>
  <c r="I15" i="1"/>
  <c r="I13" i="1"/>
  <c r="I12" i="1"/>
  <c r="I11" i="1"/>
  <c r="I10" i="1"/>
  <c r="I9" i="1"/>
  <c r="I7" i="1"/>
  <c r="J47" i="1"/>
  <c r="J46" i="1"/>
  <c r="J45" i="1"/>
  <c r="J44" i="1"/>
  <c r="J43" i="1"/>
  <c r="J42" i="1"/>
  <c r="J38" i="1"/>
  <c r="J37" i="1"/>
  <c r="J36" i="1"/>
  <c r="J35" i="1"/>
  <c r="J34" i="1"/>
  <c r="J33" i="1"/>
  <c r="J32" i="1"/>
  <c r="J31" i="1"/>
  <c r="J30" i="1"/>
  <c r="J29" i="1"/>
  <c r="J27" i="1"/>
  <c r="J26" i="1"/>
  <c r="J25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7" i="1"/>
  <c r="J6" i="1"/>
</calcChain>
</file>

<file path=xl/sharedStrings.xml><?xml version="1.0" encoding="utf-8"?>
<sst xmlns="http://schemas.openxmlformats.org/spreadsheetml/2006/main" count="187" uniqueCount="98">
  <si>
    <t>Раздел</t>
  </si>
  <si>
    <t>Подраздел</t>
  </si>
  <si>
    <t>01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</si>
  <si>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</si>
  <si>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</si>
  <si>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</si>
  <si>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</si>
  <si>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</si>
  <si>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</si>
  <si>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13</t>
  </si>
  <si>
    <t>Другие общегосударственные вопросы</t>
  </si>
  <si>
    <t>03</t>
  </si>
  <si>
    <t>09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</si>
  <si>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</si>
  <si>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</si>
  <si>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</si>
  <si>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</si>
  <si>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</si>
  <si>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</si>
  <si>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</si>
  <si>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</si>
  <si>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Жилищное хозяйство</t>
  </si>
  <si>
    <t>02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</si>
  <si>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</si>
  <si>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</si>
  <si>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</si>
  <si>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</si>
  <si>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</si>
  <si>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</si>
  <si>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</si>
  <si>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10</t>
  </si>
  <si>
    <t>Пенсионное обеспечение</t>
  </si>
  <si>
    <t>Охрана семьи и детства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</si>
  <si>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</si>
  <si>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</si>
  <si>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</si>
  <si>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внутреннего и муниципального долга</t>
  </si>
  <si>
    <t>Дотации на выравнивание бюджетной обеспеченности субъектов Российской Федерации и муниципальных образований</t>
  </si>
  <si>
    <t>уточненные плановые расходы</t>
  </si>
  <si>
    <t>кассовое исполнение</t>
  </si>
  <si>
    <t>Утвержденные плановые расходы</t>
  </si>
  <si>
    <t xml:space="preserve">Наименование </t>
  </si>
  <si>
    <t>РАСХОДЫ ВСЕГО</t>
  </si>
  <si>
    <t xml:space="preserve">  НАЦИОНАЛЬНАЯ БЕЗОПАСНОСТЬ И ПРАВООХРАНИТЕЛЬНАЯ ДЕЯТЕЛЬНОСТЬ</t>
  </si>
  <si>
    <t xml:space="preserve">  НАЦИОНАЛЬНАЯ ЭКОНОМИКА</t>
  </si>
  <si>
    <t xml:space="preserve">  ЖИЛИЩНО-КОММУНАЛЬНОЕ ХОЗЯЙСТВО</t>
  </si>
  <si>
    <t xml:space="preserve">  ОБРАЗОВАНИЕ</t>
  </si>
  <si>
    <t xml:space="preserve">  КУЛЬТУРА, КИНЕМАТОГРАФИЯ</t>
  </si>
  <si>
    <t xml:space="preserve">  СОЦИАЛЬНАЯ ПОЛИТИКА</t>
  </si>
  <si>
    <t xml:space="preserve">  ФИЗИЧЕСКАЯ КУЛЬТУРА И СПОРТ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</si>
  <si>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</si>
  <si>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>процент исполнения уточненных плановых значений</t>
  </si>
  <si>
    <t>удельный вес в %</t>
  </si>
  <si>
    <t>Х</t>
  </si>
  <si>
    <t>процент исполнения первоначальных плановых значений</t>
  </si>
  <si>
    <t>первоночальные плановые расходы</t>
  </si>
  <si>
    <t>Единица измерения, руб.</t>
  </si>
  <si>
    <t>Пояснение отклонений исполнения от первоначально утвержденного плана
(при отклонении гр.9 на 5% и более)</t>
  </si>
  <si>
    <t>Дополнительное образование детей</t>
  </si>
  <si>
    <t>1</t>
  </si>
  <si>
    <t>2</t>
  </si>
  <si>
    <t>3</t>
  </si>
  <si>
    <t>4</t>
  </si>
  <si>
    <t>5</t>
  </si>
  <si>
    <t>6</t>
  </si>
  <si>
    <t>7</t>
  </si>
  <si>
    <t>Отклонение  кассового исполнения от утвержденных уточненных плановых значений</t>
  </si>
  <si>
    <t>Функционирование высшего должностного лица субъекта Российской Федерации и муниципального образования</t>
  </si>
  <si>
    <t xml:space="preserve">  ОБСЛУЖИВАНИЕ ГОСУДАРСТВЕННОГО (МУНИЦИПАЛЬНОГО) ДОЛГА</t>
  </si>
  <si>
    <t>Прочие межбюджетные трансферты общего характера</t>
  </si>
  <si>
    <t xml:space="preserve"> ОБЩЕГОСУДАРСТВЕННЫЕ ВОПРОСЫ</t>
  </si>
  <si>
    <t>В течение года увеличены расходы по предоставлению финансовой поддержки поселений в рамках решения вопросов местного значения</t>
  </si>
  <si>
    <t>Социальное обеспечение населения</t>
  </si>
  <si>
    <t>Гражданская оборона</t>
  </si>
  <si>
    <t>Молодежная политика</t>
  </si>
  <si>
    <t xml:space="preserve">Уменьшены ассигнования по компенсация родителям (законным представителям) платы за присмотр и уход за детьми, посещающими образовательные организации на территории РК, реализующие образовательную программу дошкольного образования (субвенция из РБ) </t>
  </si>
  <si>
    <t>Другие вопросы в области жилищно-коммунального хозяйства</t>
  </si>
  <si>
    <t>Спорт высших достижений</t>
  </si>
  <si>
    <t>В течении года увеличены расходы на обеспечение мероприятий по расселению непригодного для проживания жилищного фонда, на МБТ для СП на исполнение полномочий по муниципальному жилью</t>
  </si>
  <si>
    <t>В течении года увеличены ассигнования на обеспечение возмещения поставщикам топлива твердого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отопления, на предоставление МБТ СП на выполнение полномочий по водоснабжению и теплоснабжению</t>
  </si>
  <si>
    <t>Массовый спорт</t>
  </si>
  <si>
    <t xml:space="preserve">Увеличены расходы на заработную плату и страховые взносы и проезд в отпуск. </t>
  </si>
  <si>
    <t>Увеличены расходы на заработную плату и страховые взносы, на проезд к месту отдыха и обратно</t>
  </si>
  <si>
    <t>Увеличены расходы на заработную плату и страховые взносы. Работников финансового управления и контрольно -счетной комиссии</t>
  </si>
  <si>
    <t>В течение 2024г. увеличены расходы на содержание  имущества казны и налогов по имуществу казны,  на межевание земельных участков с постановкой на кадастровый учет, на проведение комплексных кадастровых работ, на оценку и инвентарзизацию муниципального имущества, на проведение экспертизы по решению Арбитражного суда. Увеличены расходы на содействие деятельности социально-ориентированных некоммерческих организаций.</t>
  </si>
  <si>
    <t xml:space="preserve">За счет средств респ.бюджета РК увеличены расходы на восстановление по временной схеме  автомобильного моста через р.Помос в местечке Олек СП "Помоздино". Увеличены расходы на МБТ для СП на осуществление мероприятий по обеспечению безопасности людей на водных объектах, охране их жизни и здоровья.  </t>
  </si>
  <si>
    <t>Увеличены расходы на реализацию народных проектов в сфере агропромышленного комплекса (проект "Организация переработки дикорастущих трав и ягод (чай, варенье ), проект "Открытие минихлебопекарни в с. Нижний Воч" ) за счет средств РБ и МБ</t>
  </si>
  <si>
    <t>Направлены дополнительные ассигнования (в т.ч. за счет субсидии республиканского бюджета) на реализацию народных проектов в сфере дорожной деятельности, на содержание автомобильных дорог общего пользования местного значения и ледовых переправ</t>
  </si>
  <si>
    <t>Дополнительно направлены средства на поддержку малого и среднего предпринимательства, в т.ч. за счет средств по соглаш. с  Монди СЛПК. Реализованы мероприятия по описанию местоположения границ населенных пунктов и территориальных зон, в т.ч. за счет средств республиканского бюджета.</t>
  </si>
  <si>
    <t>В течении года увеличены расходы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ТКО на территориях муниципального района "Усть-Куломский"; на МБТ СП по содержанию мест захоронений; на исполнение полномочий по безнадзорным животным. Реализованы мероприятия по увековечению памяти погибших при защите Отечества, в т.ч. за счет субсидии из РБ.</t>
  </si>
  <si>
    <t>Увеличены ассигнования, предусмотренные на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(микрорайон Северный)</t>
  </si>
  <si>
    <t xml:space="preserve">В течение года дополнительно направлены средства на укрепление материально-технической базы учреждений, на повышение оплаты труда отдельных категорий работников в сфере образования и на реализацию муниципальными дошкольными и общеобразовательными организациями образовательных программ,  на реализацию народных проектов в сфере образования, на горячее питание учащихся 1-4 классов, на 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организациях. </t>
  </si>
  <si>
    <t>Увеличены ассигнования на организацию и проведение мероприятий с детьми и молодежью в рамках МП "Развитие образования" и МП "Молодежь района", в т.ч. реализация инициативного поекта "Молодежное пространство "Томлун"</t>
  </si>
  <si>
    <t>Увеличены ассигнования на оплату труда и страховых взносов, проезда в отпуск и обратно, оплату коммунальных услуг. Расходы по содержанию Управления образования.</t>
  </si>
  <si>
    <t>Увеличены ассигнования на обновление мат.-технической базы учреждений культуры, на реализацию народных проектов в сфере культуры, прошедших отбор в рамках проекта "Народный бюджет", на создание модельных библиотек, на комплектование книжных фондов, на оплату труда работников культуры, на  реализацию инициативного проекта "Культура, доступная каждому", в т.ч. за счет средств РБ и ФБ</t>
  </si>
  <si>
    <t>Уменьшены ассигнования по льготным коммунальным педагогам</t>
  </si>
  <si>
    <t>Расходы на реализацию народных проектов в сфере фихкультуры и спорта, в т.ч. субсидия из РБ</t>
  </si>
  <si>
    <t>Приложение № 1 к пояснительно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</si>
</sst>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5" fillId="0" borderId="8">
      <alignment horizontal="left" wrapText="1" indent="2"/>
    </xf>
    <xf numFmtId="9" fontId="6" fillId="0" borderId="0" applyFont="0" applyFill="0" applyBorder="0" applyAlignment="0" applyProtection="0"/>
    <xf numFmtId="0" fontId="17" fillId="0" borderId="27">
      <alignment horizontal="left" vertical="top" wrapText="1"/>
    </xf>
    <xf numFmtId="0" fontId="19" fillId="0" borderId="27">
      <alignment horizontal="left" vertical="top" wrapText="1"/>
    </xf>
    <xf numFmtId="4" fontId="20" fillId="5" borderId="27">
      <alignment horizontal="right" vertical="top" shrinkToFit="1"/>
    </xf>
    <xf numFmtId="4" fontId="20" fillId="5" borderId="29">
      <alignment horizontal="right" vertical="top" shrinkToFit="1"/>
    </xf>
    <xf numFmtId="0" fontId="21" fillId="0" borderId="27">
      <alignment horizontal="left" vertical="top" wrapText="1"/>
    </xf>
  </cellStyleXfs>
  <cellXfs count="10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49" fontId="7" fillId="0" borderId="16" xfId="0" applyNumberFormat="1" applyFont="1" applyBorder="1" applyAlignment="1" applyProtection="1">
      <alignment horizontal="center" vertical="center" wrapText="1"/>
    </xf>
    <xf numFmtId="49" fontId="7" fillId="0" borderId="14" xfId="0" applyNumberFormat="1" applyFont="1" applyBorder="1" applyAlignment="1" applyProtection="1">
      <alignment horizontal="center" vertical="center" wrapText="1"/>
    </xf>
    <xf numFmtId="4" fontId="10" fillId="3" borderId="19" xfId="0" applyNumberFormat="1" applyFont="1" applyFill="1" applyBorder="1" applyAlignment="1" applyProtection="1">
      <alignment horizontal="right" vertical="center"/>
    </xf>
    <xf numFmtId="164" fontId="10" fillId="3" borderId="18" xfId="0" applyNumberFormat="1" applyFont="1" applyFill="1" applyBorder="1" applyAlignment="1">
      <alignment vertical="center"/>
    </xf>
    <xf numFmtId="49" fontId="10" fillId="2" borderId="5" xfId="0" applyNumberFormat="1" applyFont="1" applyFill="1" applyBorder="1" applyAlignment="1" applyProtection="1">
      <alignment horizontal="left" vertical="center" wrapText="1"/>
    </xf>
    <xf numFmtId="4" fontId="10" fillId="2" borderId="22" xfId="0" applyNumberFormat="1" applyFont="1" applyFill="1" applyBorder="1" applyAlignment="1" applyProtection="1">
      <alignment horizontal="right" vertical="center"/>
    </xf>
    <xf numFmtId="49" fontId="8" fillId="0" borderId="3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7" xfId="0" applyNumberFormat="1" applyFont="1" applyBorder="1" applyAlignment="1" applyProtection="1">
      <alignment horizontal="right" vertical="center" wrapText="1"/>
    </xf>
    <xf numFmtId="4" fontId="8" fillId="0" borderId="1" xfId="0" applyNumberFormat="1" applyFont="1" applyFill="1" applyBorder="1" applyAlignment="1" applyProtection="1">
      <alignment horizontal="right" vertical="center"/>
    </xf>
    <xf numFmtId="164" fontId="8" fillId="0" borderId="1" xfId="0" applyNumberFormat="1" applyFont="1" applyBorder="1" applyAlignment="1">
      <alignment vertical="center"/>
    </xf>
    <xf numFmtId="49" fontId="10" fillId="2" borderId="3" xfId="0" applyNumberFormat="1" applyFont="1" applyFill="1" applyBorder="1" applyAlignment="1" applyProtection="1">
      <alignment horizontal="left" vertical="center" wrapText="1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4" fontId="10" fillId="2" borderId="7" xfId="0" applyNumberFormat="1" applyFont="1" applyFill="1" applyBorder="1" applyAlignment="1" applyProtection="1">
      <alignment horizontal="right" vertical="center" wrapText="1"/>
    </xf>
    <xf numFmtId="4" fontId="10" fillId="2" borderId="1" xfId="0" applyNumberFormat="1" applyFont="1" applyFill="1" applyBorder="1" applyAlignment="1" applyProtection="1">
      <alignment horizontal="right" vertical="center"/>
    </xf>
    <xf numFmtId="164" fontId="10" fillId="2" borderId="1" xfId="0" applyNumberFormat="1" applyFont="1" applyFill="1" applyBorder="1" applyAlignment="1">
      <alignment vertical="center"/>
    </xf>
    <xf numFmtId="49" fontId="8" fillId="0" borderId="13" xfId="0" applyNumberFormat="1" applyFont="1" applyBorder="1" applyAlignment="1" applyProtection="1">
      <alignment horizontal="left" vertical="center" wrapText="1"/>
    </xf>
    <xf numFmtId="49" fontId="8" fillId="0" borderId="14" xfId="0" applyNumberFormat="1" applyFont="1" applyBorder="1" applyAlignment="1" applyProtection="1">
      <alignment horizontal="left" vertical="center" wrapText="1"/>
    </xf>
    <xf numFmtId="4" fontId="8" fillId="0" borderId="15" xfId="0" applyNumberFormat="1" applyFont="1" applyBorder="1" applyAlignment="1" applyProtection="1">
      <alignment horizontal="right" vertical="center" wrapText="1"/>
    </xf>
    <xf numFmtId="4" fontId="8" fillId="0" borderId="17" xfId="0" applyNumberFormat="1" applyFont="1" applyFill="1" applyBorder="1" applyAlignment="1" applyProtection="1">
      <alignment horizontal="right" vertical="center"/>
    </xf>
    <xf numFmtId="164" fontId="8" fillId="0" borderId="14" xfId="0" applyNumberFormat="1" applyFont="1" applyBorder="1" applyAlignment="1">
      <alignment vertical="center"/>
    </xf>
    <xf numFmtId="164" fontId="10" fillId="3" borderId="19" xfId="0" applyNumberFormat="1" applyFont="1" applyFill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164" fontId="10" fillId="2" borderId="7" xfId="0" applyNumberFormat="1" applyFont="1" applyFill="1" applyBorder="1" applyAlignment="1">
      <alignment vertical="center"/>
    </xf>
    <xf numFmtId="164" fontId="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>
      <alignment horizontal="justify" vertical="top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17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0" fontId="13" fillId="0" borderId="0" xfId="0" applyFont="1"/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" fontId="10" fillId="2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12" fillId="2" borderId="1" xfId="0" applyNumberFormat="1" applyFont="1" applyFill="1" applyBorder="1" applyAlignment="1" applyProtection="1">
      <alignment horizontal="left" vertical="center" wrapText="1"/>
    </xf>
    <xf numFmtId="49" fontId="7" fillId="0" borderId="14" xfId="0" applyNumberFormat="1" applyFont="1" applyBorder="1" applyAlignment="1" applyProtection="1">
      <alignment horizontal="left" vertical="center" wrapText="1"/>
    </xf>
    <xf numFmtId="4" fontId="14" fillId="3" borderId="18" xfId="0" applyNumberFormat="1" applyFont="1" applyFill="1" applyBorder="1" applyAlignment="1" applyProtection="1">
      <alignment horizontal="right" vertical="center"/>
    </xf>
    <xf numFmtId="4" fontId="14" fillId="2" borderId="1" xfId="0" applyNumberFormat="1" applyFont="1" applyFill="1" applyBorder="1" applyAlignment="1" applyProtection="1">
      <alignment horizontal="right" vertical="center" wrapText="1"/>
    </xf>
    <xf numFmtId="4" fontId="8" fillId="0" borderId="14" xfId="0" applyNumberFormat="1" applyFont="1" applyBorder="1" applyAlignment="1" applyProtection="1">
      <alignment horizontal="right" vertical="center" wrapText="1"/>
    </xf>
    <xf numFmtId="0" fontId="3" fillId="0" borderId="14" xfId="0" applyFont="1" applyBorder="1" applyAlignment="1">
      <alignment horizontal="justify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4" fontId="8" fillId="0" borderId="6" xfId="0" applyNumberFormat="1" applyFont="1" applyBorder="1" applyAlignment="1" applyProtection="1">
      <alignment horizontal="right" vertical="center" wrapText="1"/>
    </xf>
    <xf numFmtId="49" fontId="10" fillId="2" borderId="25" xfId="0" applyNumberFormat="1" applyFont="1" applyFill="1" applyBorder="1" applyAlignment="1" applyProtection="1">
      <alignment horizontal="left" vertical="center" wrapText="1"/>
    </xf>
    <xf numFmtId="4" fontId="10" fillId="2" borderId="25" xfId="0" applyNumberFormat="1" applyFont="1" applyFill="1" applyBorder="1" applyAlignment="1" applyProtection="1">
      <alignment horizontal="right" vertical="center" wrapText="1"/>
    </xf>
    <xf numFmtId="4" fontId="10" fillId="2" borderId="26" xfId="0" applyNumberFormat="1" applyFont="1" applyFill="1" applyBorder="1" applyAlignment="1" applyProtection="1">
      <alignment horizontal="right" vertical="center" wrapText="1"/>
    </xf>
    <xf numFmtId="164" fontId="10" fillId="2" borderId="25" xfId="0" applyNumberFormat="1" applyFont="1" applyFill="1" applyBorder="1" applyAlignment="1">
      <alignment vertical="center"/>
    </xf>
    <xf numFmtId="164" fontId="10" fillId="2" borderId="26" xfId="0" applyNumberFormat="1" applyFont="1" applyFill="1" applyBorder="1" applyAlignment="1">
      <alignment vertical="center"/>
    </xf>
    <xf numFmtId="49" fontId="8" fillId="0" borderId="5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9" fontId="15" fillId="0" borderId="1" xfId="2" applyFont="1" applyFill="1" applyBorder="1" applyAlignment="1" applyProtection="1">
      <alignment horizontal="left" vertical="center" wrapText="1"/>
    </xf>
    <xf numFmtId="9" fontId="11" fillId="2" borderId="25" xfId="2" applyFont="1" applyFill="1" applyBorder="1" applyAlignment="1" applyProtection="1">
      <alignment vertical="center" wrapText="1"/>
    </xf>
    <xf numFmtId="0" fontId="16" fillId="0" borderId="1" xfId="4" applyNumberFormat="1" applyFont="1" applyBorder="1" applyProtection="1">
      <alignment horizontal="left" vertical="top" wrapText="1"/>
    </xf>
    <xf numFmtId="0" fontId="17" fillId="0" borderId="1" xfId="4" applyNumberFormat="1" applyFont="1" applyBorder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8" fillId="0" borderId="30" xfId="0" applyNumberFormat="1" applyFont="1" applyBorder="1" applyAlignment="1" applyProtection="1">
      <alignment horizontal="left" vertical="center" wrapText="1"/>
    </xf>
    <xf numFmtId="49" fontId="8" fillId="0" borderId="23" xfId="0" applyNumberFormat="1" applyFont="1" applyBorder="1" applyAlignment="1" applyProtection="1">
      <alignment horizontal="left" vertical="center" wrapText="1"/>
    </xf>
    <xf numFmtId="49" fontId="7" fillId="0" borderId="23" xfId="0" applyNumberFormat="1" applyFont="1" applyBorder="1" applyAlignment="1" applyProtection="1">
      <alignment horizontal="left" vertical="center" wrapText="1"/>
    </xf>
    <xf numFmtId="4" fontId="8" fillId="0" borderId="23" xfId="0" applyNumberFormat="1" applyFont="1" applyBorder="1" applyAlignment="1" applyProtection="1">
      <alignment horizontal="right" vertical="center" wrapText="1"/>
    </xf>
    <xf numFmtId="0" fontId="16" fillId="0" borderId="1" xfId="5" applyNumberFormat="1" applyFont="1" applyFill="1" applyBorder="1" applyAlignment="1" applyProtection="1">
      <alignment horizontal="left" vertical="top" wrapText="1"/>
    </xf>
    <xf numFmtId="0" fontId="20" fillId="0" borderId="1" xfId="5" applyNumberFormat="1" applyFill="1" applyBorder="1" applyAlignment="1" applyProtection="1">
      <alignment horizontal="left" vertical="top" wrapText="1"/>
    </xf>
    <xf numFmtId="0" fontId="16" fillId="0" borderId="1" xfId="3" applyNumberFormat="1" applyFont="1" applyBorder="1" applyProtection="1">
      <alignment horizontal="left" vertical="top" wrapText="1"/>
    </xf>
    <xf numFmtId="4" fontId="14" fillId="3" borderId="10" xfId="0" applyNumberFormat="1" applyFont="1" applyFill="1" applyBorder="1" applyAlignment="1" applyProtection="1">
      <alignment horizontal="right" vertical="center"/>
    </xf>
    <xf numFmtId="4" fontId="18" fillId="0" borderId="1" xfId="4" applyNumberFormat="1" applyFont="1" applyBorder="1" applyAlignment="1" applyProtection="1">
      <alignment horizontal="right" vertical="center" shrinkToFit="1"/>
    </xf>
    <xf numFmtId="4" fontId="18" fillId="4" borderId="1" xfId="0" applyNumberFormat="1" applyFont="1" applyFill="1" applyBorder="1" applyAlignment="1">
      <alignment horizontal="right" vertical="center" wrapText="1"/>
    </xf>
    <xf numFmtId="4" fontId="18" fillId="0" borderId="14" xfId="4" applyNumberFormat="1" applyFont="1" applyBorder="1" applyAlignment="1" applyProtection="1">
      <alignment horizontal="right" vertical="center" shrinkToFit="1"/>
    </xf>
    <xf numFmtId="0" fontId="16" fillId="0" borderId="1" xfId="7" applyNumberFormat="1" applyFont="1" applyBorder="1" applyProtection="1">
      <alignment horizontal="left" vertical="top" wrapText="1"/>
    </xf>
    <xf numFmtId="2" fontId="8" fillId="0" borderId="1" xfId="0" applyNumberFormat="1" applyFont="1" applyBorder="1" applyAlignment="1">
      <alignment horizontal="right" vertical="center"/>
    </xf>
    <xf numFmtId="49" fontId="12" fillId="0" borderId="23" xfId="0" applyNumberFormat="1" applyFont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 wrapText="1"/>
    </xf>
    <xf numFmtId="49" fontId="9" fillId="3" borderId="24" xfId="0" applyNumberFormat="1" applyFont="1" applyFill="1" applyBorder="1" applyAlignment="1" applyProtection="1">
      <alignment horizontal="center" vertical="center"/>
    </xf>
    <xf numFmtId="49" fontId="10" fillId="3" borderId="4" xfId="0" applyNumberFormat="1" applyFont="1" applyFill="1" applyBorder="1" applyAlignment="1" applyProtection="1">
      <alignment horizontal="center" vertical="center"/>
    </xf>
    <xf numFmtId="49" fontId="10" fillId="3" borderId="21" xfId="0" applyNumberFormat="1" applyFont="1" applyFill="1" applyBorder="1" applyAlignment="1" applyProtection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right" wrapText="1"/>
    </xf>
    <xf numFmtId="0" fontId="7" fillId="0" borderId="2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10" xfId="0" applyNumberFormat="1" applyFont="1" applyBorder="1" applyAlignment="1" applyProtection="1">
      <alignment horizontal="center" vertical="center" wrapText="1"/>
    </xf>
    <xf numFmtId="49" fontId="7" fillId="0" borderId="25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28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8">
    <cellStyle name="ex61" xfId="4"/>
    <cellStyle name="ex64" xfId="7"/>
    <cellStyle name="ex65" xfId="3"/>
    <cellStyle name="ex66" xfId="5"/>
    <cellStyle name="ex67" xfId="6"/>
    <cellStyle name="xl92" xfId="1"/>
    <cellStyle name="Обычный" xfId="0" builtinId="0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47"/>
  <sheetViews>
    <sheetView showGridLines="0" tabSelected="1" workbookViewId="0">
      <selection activeCell="H7" sqref="H7"/>
    </sheetView>
  </sheetViews>
  <sheetFormatPr defaultRowHeight="12.75" customHeight="1" outlineLevelRow="2" x14ac:dyDescent="0.2"/>
  <cols>
    <col min="1" max="1" width="7.28515625" customWidth="1"/>
    <col min="2" max="2" width="7.140625" customWidth="1"/>
    <col min="3" max="3" width="39.140625" customWidth="1"/>
    <col min="4" max="4" width="17.42578125" customWidth="1"/>
    <col min="5" max="5" width="21.85546875" customWidth="1"/>
    <col min="6" max="6" width="22.85546875" customWidth="1"/>
    <col min="7" max="7" width="14" customWidth="1"/>
    <col min="8" max="8" width="20.42578125" customWidth="1"/>
    <col min="9" max="9" width="15.28515625" customWidth="1"/>
    <col min="10" max="10" width="12.28515625" customWidth="1"/>
    <col min="11" max="11" width="55.28515625" style="30" customWidth="1"/>
  </cols>
  <sheetData>
    <row r="1" spans="1:11" x14ac:dyDescent="0.2">
      <c r="A1" s="2"/>
      <c r="B1" s="1"/>
      <c r="C1" s="1"/>
      <c r="D1" s="1"/>
      <c r="E1" s="1"/>
      <c r="F1" s="1"/>
      <c r="G1" s="1"/>
      <c r="H1" s="1"/>
      <c r="I1" s="1"/>
      <c r="K1" s="102" t="s">
        <v>97</v>
      </c>
    </row>
    <row r="2" spans="1:11" ht="13.7" customHeight="1" thickBot="1" x14ac:dyDescent="0.25">
      <c r="A2" s="3"/>
      <c r="B2" s="3"/>
      <c r="C2" s="3"/>
      <c r="D2" s="3"/>
      <c r="E2" s="3"/>
      <c r="F2" s="4"/>
      <c r="G2" s="88" t="s">
        <v>56</v>
      </c>
      <c r="H2" s="88"/>
      <c r="I2" s="88"/>
      <c r="J2" s="88"/>
    </row>
    <row r="3" spans="1:11" ht="15" x14ac:dyDescent="0.2">
      <c r="A3" s="100" t="s">
        <v>0</v>
      </c>
      <c r="B3" s="98" t="s">
        <v>1</v>
      </c>
      <c r="C3" s="96" t="s">
        <v>41</v>
      </c>
      <c r="D3" s="91" t="s">
        <v>40</v>
      </c>
      <c r="E3" s="92"/>
      <c r="F3" s="95" t="s">
        <v>39</v>
      </c>
      <c r="G3" s="95"/>
      <c r="H3" s="86" t="s">
        <v>66</v>
      </c>
      <c r="I3" s="93" t="s">
        <v>54</v>
      </c>
      <c r="J3" s="89" t="s">
        <v>51</v>
      </c>
      <c r="K3" s="81" t="s">
        <v>57</v>
      </c>
    </row>
    <row r="4" spans="1:11" ht="84.6" customHeight="1" thickBot="1" x14ac:dyDescent="0.25">
      <c r="A4" s="101"/>
      <c r="B4" s="99"/>
      <c r="C4" s="97"/>
      <c r="D4" s="5" t="s">
        <v>55</v>
      </c>
      <c r="E4" s="5" t="s">
        <v>38</v>
      </c>
      <c r="F4" s="5" t="s">
        <v>39</v>
      </c>
      <c r="G4" s="6" t="s">
        <v>52</v>
      </c>
      <c r="H4" s="87"/>
      <c r="I4" s="94"/>
      <c r="J4" s="90"/>
      <c r="K4" s="82"/>
    </row>
    <row r="5" spans="1:11" s="41" customFormat="1" ht="17.649999999999999" customHeight="1" thickBot="1" x14ac:dyDescent="0.25">
      <c r="A5" s="67" t="s">
        <v>59</v>
      </c>
      <c r="B5" s="67" t="s">
        <v>60</v>
      </c>
      <c r="C5" s="67" t="s">
        <v>61</v>
      </c>
      <c r="D5" s="35" t="s">
        <v>62</v>
      </c>
      <c r="E5" s="42" t="s">
        <v>63</v>
      </c>
      <c r="F5" s="43" t="s">
        <v>64</v>
      </c>
      <c r="G5" s="36" t="s">
        <v>65</v>
      </c>
      <c r="H5" s="37">
        <v>8</v>
      </c>
      <c r="I5" s="38">
        <v>9</v>
      </c>
      <c r="J5" s="39">
        <v>10</v>
      </c>
      <c r="K5" s="40" t="s">
        <v>33</v>
      </c>
    </row>
    <row r="6" spans="1:11" ht="16.5" thickBot="1" x14ac:dyDescent="0.25">
      <c r="A6" s="83" t="s">
        <v>42</v>
      </c>
      <c r="B6" s="84"/>
      <c r="C6" s="85"/>
      <c r="D6" s="75">
        <f>D7+D12+D15+D20+D25+D31+D34+D38+D43+D45</f>
        <v>2031380797.9300001</v>
      </c>
      <c r="E6" s="49">
        <f>E7+E12+E15+E20+E25+E31+E34+E38+E43+E45</f>
        <v>2473229141.1600003</v>
      </c>
      <c r="F6" s="49">
        <f>F7+F12+F15+F20+F25+F31+F34+F38+F43+F45</f>
        <v>2435092628.0999999</v>
      </c>
      <c r="G6" s="7">
        <v>100</v>
      </c>
      <c r="H6" s="7">
        <f>SUM(F6-E6)</f>
        <v>-38136513.06000042</v>
      </c>
      <c r="I6" s="8">
        <f t="shared" ref="I6:I10" si="0">SUM(F6/D6)*100</f>
        <v>119.87376421896805</v>
      </c>
      <c r="J6" s="26">
        <f t="shared" ref="J6:J47" si="1">SUM(F6/E6)*100</f>
        <v>98.458027506415618</v>
      </c>
      <c r="K6" s="31"/>
    </row>
    <row r="7" spans="1:11" ht="31.5" x14ac:dyDescent="0.2">
      <c r="A7" s="9" t="s">
        <v>2</v>
      </c>
      <c r="B7" s="55"/>
      <c r="C7" s="64" t="s">
        <v>70</v>
      </c>
      <c r="D7" s="50">
        <f>SUM(D8:D11)</f>
        <v>143705705.34999999</v>
      </c>
      <c r="E7" s="56">
        <f>SUM(E8:E11)</f>
        <v>161357962.43000001</v>
      </c>
      <c r="F7" s="56">
        <f>SUM(F8:F11)</f>
        <v>155215695.36999997</v>
      </c>
      <c r="G7" s="57">
        <f>SUM(F7/F6)*100</f>
        <v>6.374118732851171</v>
      </c>
      <c r="H7" s="10">
        <f t="shared" ref="H7:H47" si="2">SUM(F7-E7)</f>
        <v>-6142267.0600000322</v>
      </c>
      <c r="I7" s="58">
        <f t="shared" si="0"/>
        <v>108.00941757459597</v>
      </c>
      <c r="J7" s="59">
        <f t="shared" si="1"/>
        <v>96.193390789336064</v>
      </c>
      <c r="K7" s="31"/>
    </row>
    <row r="8" spans="1:11" ht="61.15" customHeight="1" x14ac:dyDescent="0.2">
      <c r="A8" s="60" t="s">
        <v>2</v>
      </c>
      <c r="B8" s="61" t="s">
        <v>22</v>
      </c>
      <c r="C8" s="63" t="s">
        <v>67</v>
      </c>
      <c r="D8" s="76">
        <v>4950085.28</v>
      </c>
      <c r="E8" s="62">
        <v>5330537.42</v>
      </c>
      <c r="F8" s="62">
        <v>5056990.41</v>
      </c>
      <c r="G8" s="13" t="s">
        <v>53</v>
      </c>
      <c r="H8" s="14">
        <f>SUM(F8-E8)</f>
        <v>-273547.00999999978</v>
      </c>
      <c r="I8" s="15">
        <f t="shared" si="0"/>
        <v>102.15966238868515</v>
      </c>
      <c r="J8" s="27">
        <f t="shared" si="1"/>
        <v>94.868303353923366</v>
      </c>
      <c r="K8" s="31" t="s">
        <v>81</v>
      </c>
    </row>
    <row r="9" spans="1:11" ht="90" outlineLevel="2" x14ac:dyDescent="0.2">
      <c r="A9" s="11" t="s">
        <v>2</v>
      </c>
      <c r="B9" s="12" t="s">
        <v>3</v>
      </c>
      <c r="C9" s="46" t="s">
        <v>4</v>
      </c>
      <c r="D9" s="76">
        <v>97793428.829999998</v>
      </c>
      <c r="E9" s="54">
        <v>104865951.13</v>
      </c>
      <c r="F9" s="54">
        <v>100775192.17</v>
      </c>
      <c r="G9" s="13" t="s">
        <v>53</v>
      </c>
      <c r="H9" s="14">
        <f t="shared" si="2"/>
        <v>-4090758.9599999934</v>
      </c>
      <c r="I9" s="15">
        <f t="shared" si="0"/>
        <v>103.04904263576174</v>
      </c>
      <c r="J9" s="27">
        <f t="shared" si="1"/>
        <v>96.09905892625838</v>
      </c>
      <c r="K9" s="31" t="s">
        <v>82</v>
      </c>
    </row>
    <row r="10" spans="1:11" ht="60" outlineLevel="2" x14ac:dyDescent="0.2">
      <c r="A10" s="11" t="s">
        <v>2</v>
      </c>
      <c r="B10" s="12" t="s">
        <v>6</v>
      </c>
      <c r="C10" s="46" t="s">
        <v>7</v>
      </c>
      <c r="D10" s="76">
        <v>28393911.010000002</v>
      </c>
      <c r="E10" s="44">
        <v>30354488.260000002</v>
      </c>
      <c r="F10" s="44">
        <v>30015552</v>
      </c>
      <c r="G10" s="13" t="s">
        <v>53</v>
      </c>
      <c r="H10" s="14">
        <f>SUM(F10-E10)</f>
        <v>-338936.26000000164</v>
      </c>
      <c r="I10" s="15">
        <f t="shared" si="0"/>
        <v>105.71122797922723</v>
      </c>
      <c r="J10" s="27">
        <f t="shared" si="1"/>
        <v>98.883406443564922</v>
      </c>
      <c r="K10" s="31" t="s">
        <v>83</v>
      </c>
    </row>
    <row r="11" spans="1:11" ht="110.65" customHeight="1" outlineLevel="2" x14ac:dyDescent="0.2">
      <c r="A11" s="11" t="s">
        <v>2</v>
      </c>
      <c r="B11" s="12" t="s">
        <v>9</v>
      </c>
      <c r="C11" s="46" t="s">
        <v>10</v>
      </c>
      <c r="D11" s="76">
        <v>12568280.23</v>
      </c>
      <c r="E11" s="44">
        <v>20806985.620000001</v>
      </c>
      <c r="F11" s="44">
        <v>19367960.789999999</v>
      </c>
      <c r="G11" s="13" t="s">
        <v>53</v>
      </c>
      <c r="H11" s="14">
        <f t="shared" si="2"/>
        <v>-1439024.8300000019</v>
      </c>
      <c r="I11" s="15">
        <f t="shared" ref="I11:I17" si="3">SUM(F11/D11)*100</f>
        <v>154.1019171721635</v>
      </c>
      <c r="J11" s="27">
        <f t="shared" si="1"/>
        <v>93.083934135001329</v>
      </c>
      <c r="K11" s="31" t="s">
        <v>84</v>
      </c>
    </row>
    <row r="12" spans="1:11" ht="57" x14ac:dyDescent="0.2">
      <c r="A12" s="16" t="s">
        <v>11</v>
      </c>
      <c r="B12" s="17"/>
      <c r="C12" s="47" t="s">
        <v>43</v>
      </c>
      <c r="D12" s="50">
        <f>SUM(D13:D14)</f>
        <v>2797400</v>
      </c>
      <c r="E12" s="45">
        <f>SUM(E13:E14)</f>
        <v>12718093.59</v>
      </c>
      <c r="F12" s="45">
        <f>SUM(F13:F14)</f>
        <v>12044633.639999999</v>
      </c>
      <c r="G12" s="18">
        <f>SUM(F12/F6)*100</f>
        <v>0.49462732961406558</v>
      </c>
      <c r="H12" s="19">
        <f t="shared" si="2"/>
        <v>-673459.95000000112</v>
      </c>
      <c r="I12" s="20">
        <f t="shared" si="3"/>
        <v>430.56529777650672</v>
      </c>
      <c r="J12" s="28">
        <f t="shared" si="1"/>
        <v>94.704709906133019</v>
      </c>
      <c r="K12" s="65"/>
    </row>
    <row r="13" spans="1:11" ht="81.2" customHeight="1" outlineLevel="2" x14ac:dyDescent="0.2">
      <c r="A13" s="11" t="s">
        <v>11</v>
      </c>
      <c r="B13" s="12" t="s">
        <v>12</v>
      </c>
      <c r="C13" s="46" t="s">
        <v>73</v>
      </c>
      <c r="D13" s="76">
        <v>2198400</v>
      </c>
      <c r="E13" s="44">
        <v>12074260.119999999</v>
      </c>
      <c r="F13" s="44">
        <v>11434520.119999999</v>
      </c>
      <c r="G13" s="13" t="s">
        <v>53</v>
      </c>
      <c r="H13" s="14">
        <f t="shared" si="2"/>
        <v>-639740</v>
      </c>
      <c r="I13" s="15">
        <f t="shared" si="3"/>
        <v>520.12919032023285</v>
      </c>
      <c r="J13" s="27">
        <f t="shared" si="1"/>
        <v>94.701621518486874</v>
      </c>
      <c r="K13" s="65" t="s">
        <v>85</v>
      </c>
    </row>
    <row r="14" spans="1:11" ht="45" outlineLevel="2" x14ac:dyDescent="0.2">
      <c r="A14" s="11" t="s">
        <v>11</v>
      </c>
      <c r="B14" s="12" t="s">
        <v>13</v>
      </c>
      <c r="C14" s="46" t="s">
        <v>14</v>
      </c>
      <c r="D14" s="76">
        <v>599000</v>
      </c>
      <c r="E14" s="44">
        <v>643833.47</v>
      </c>
      <c r="F14" s="44">
        <v>610113.52</v>
      </c>
      <c r="G14" s="13" t="s">
        <v>53</v>
      </c>
      <c r="H14" s="14">
        <f t="shared" si="2"/>
        <v>-33719.949999999953</v>
      </c>
      <c r="I14" s="15">
        <f>SUM(F14/D14)*100</f>
        <v>101.85534557595994</v>
      </c>
      <c r="J14" s="15">
        <f t="shared" si="1"/>
        <v>94.762628603325027</v>
      </c>
      <c r="K14" s="79"/>
    </row>
    <row r="15" spans="1:11" ht="15.75" x14ac:dyDescent="0.2">
      <c r="A15" s="16" t="s">
        <v>3</v>
      </c>
      <c r="B15" s="17"/>
      <c r="C15" s="47" t="s">
        <v>44</v>
      </c>
      <c r="D15" s="50">
        <f>SUM(D16:D19)</f>
        <v>68497642.439999998</v>
      </c>
      <c r="E15" s="45">
        <f>SUM(E16:E19)</f>
        <v>94131458.950000003</v>
      </c>
      <c r="F15" s="45">
        <f>SUM(F16:F19)</f>
        <v>93090884.090000004</v>
      </c>
      <c r="G15" s="18">
        <f>SUM(F15/F6)*100</f>
        <v>3.822888830419354</v>
      </c>
      <c r="H15" s="19">
        <f t="shared" si="2"/>
        <v>-1040574.8599999994</v>
      </c>
      <c r="I15" s="20">
        <f t="shared" si="3"/>
        <v>135.90377825272202</v>
      </c>
      <c r="J15" s="28">
        <f t="shared" si="1"/>
        <v>98.894551437312018</v>
      </c>
      <c r="K15" s="65"/>
    </row>
    <row r="16" spans="1:11" ht="63.6" customHeight="1" outlineLevel="2" x14ac:dyDescent="0.2">
      <c r="A16" s="11" t="s">
        <v>3</v>
      </c>
      <c r="B16" s="12" t="s">
        <v>5</v>
      </c>
      <c r="C16" s="46" t="s">
        <v>15</v>
      </c>
      <c r="D16" s="76">
        <v>330000</v>
      </c>
      <c r="E16" s="44">
        <v>2532000</v>
      </c>
      <c r="F16" s="44">
        <v>2532000</v>
      </c>
      <c r="G16" s="13" t="s">
        <v>53</v>
      </c>
      <c r="H16" s="14">
        <f t="shared" si="2"/>
        <v>0</v>
      </c>
      <c r="I16" s="15">
        <f>SUM(F16/D16)*100</f>
        <v>767.27272727272725</v>
      </c>
      <c r="J16" s="27">
        <f t="shared" si="1"/>
        <v>100</v>
      </c>
      <c r="K16" s="53" t="s">
        <v>86</v>
      </c>
    </row>
    <row r="17" spans="1:11" ht="15.75" outlineLevel="2" x14ac:dyDescent="0.2">
      <c r="A17" s="11" t="s">
        <v>3</v>
      </c>
      <c r="B17" s="12" t="s">
        <v>16</v>
      </c>
      <c r="C17" s="46" t="s">
        <v>17</v>
      </c>
      <c r="D17" s="76">
        <v>11163940.460000001</v>
      </c>
      <c r="E17" s="44">
        <v>10914572.51</v>
      </c>
      <c r="F17" s="44">
        <v>10914301.58</v>
      </c>
      <c r="G17" s="13" t="s">
        <v>53</v>
      </c>
      <c r="H17" s="14">
        <f t="shared" si="2"/>
        <v>-270.92999999970198</v>
      </c>
      <c r="I17" s="15">
        <f t="shared" si="3"/>
        <v>97.763882019127138</v>
      </c>
      <c r="J17" s="27">
        <f t="shared" si="1"/>
        <v>99.997517722295115</v>
      </c>
      <c r="K17" s="65"/>
    </row>
    <row r="18" spans="1:11" ht="63.75" outlineLevel="2" x14ac:dyDescent="0.2">
      <c r="A18" s="11" t="s">
        <v>3</v>
      </c>
      <c r="B18" s="12" t="s">
        <v>12</v>
      </c>
      <c r="C18" s="46" t="s">
        <v>18</v>
      </c>
      <c r="D18" s="76">
        <v>54983701.979999997</v>
      </c>
      <c r="E18" s="44">
        <v>68376886.439999998</v>
      </c>
      <c r="F18" s="44">
        <v>67354582.510000005</v>
      </c>
      <c r="G18" s="13" t="s">
        <v>53</v>
      </c>
      <c r="H18" s="14">
        <f t="shared" si="2"/>
        <v>-1022303.9299999923</v>
      </c>
      <c r="I18" s="15">
        <f t="shared" ref="I18:I47" si="4">SUM(F18/D18)*100</f>
        <v>122.49917718254011</v>
      </c>
      <c r="J18" s="27">
        <f t="shared" si="1"/>
        <v>98.504898390047273</v>
      </c>
      <c r="K18" s="65" t="s">
        <v>87</v>
      </c>
    </row>
    <row r="19" spans="1:11" ht="80.650000000000006" customHeight="1" outlineLevel="2" x14ac:dyDescent="0.2">
      <c r="A19" s="11" t="s">
        <v>3</v>
      </c>
      <c r="B19" s="12" t="s">
        <v>19</v>
      </c>
      <c r="C19" s="46" t="s">
        <v>20</v>
      </c>
      <c r="D19" s="76">
        <v>2020000</v>
      </c>
      <c r="E19" s="44">
        <v>12308000</v>
      </c>
      <c r="F19" s="44">
        <v>12290000</v>
      </c>
      <c r="G19" s="13" t="s">
        <v>53</v>
      </c>
      <c r="H19" s="14">
        <f t="shared" si="2"/>
        <v>-18000</v>
      </c>
      <c r="I19" s="15">
        <f t="shared" si="4"/>
        <v>608.41584158415833</v>
      </c>
      <c r="J19" s="27">
        <f t="shared" si="1"/>
        <v>99.853753656158588</v>
      </c>
      <c r="K19" s="72" t="s">
        <v>88</v>
      </c>
    </row>
    <row r="20" spans="1:11" ht="28.5" x14ac:dyDescent="0.2">
      <c r="A20" s="16" t="s">
        <v>5</v>
      </c>
      <c r="B20" s="17"/>
      <c r="C20" s="47" t="s">
        <v>45</v>
      </c>
      <c r="D20" s="50">
        <f>SUM(D21:D24)</f>
        <v>234758777.53</v>
      </c>
      <c r="E20" s="45">
        <f>SUM(E21:E24)</f>
        <v>378823932.53999996</v>
      </c>
      <c r="F20" s="45">
        <f>SUM(F21:F24)</f>
        <v>355892281.31999999</v>
      </c>
      <c r="G20" s="18">
        <f>SUM(F20/F6)*100</f>
        <v>14.615143473933792</v>
      </c>
      <c r="H20" s="19">
        <f t="shared" si="2"/>
        <v>-22931651.219999969</v>
      </c>
      <c r="I20" s="20">
        <f t="shared" si="4"/>
        <v>151.59913723546302</v>
      </c>
      <c r="J20" s="28">
        <f t="shared" si="1"/>
        <v>93.946620250139929</v>
      </c>
      <c r="K20" s="73"/>
    </row>
    <row r="21" spans="1:11" ht="51" outlineLevel="2" x14ac:dyDescent="0.2">
      <c r="A21" s="11" t="s">
        <v>5</v>
      </c>
      <c r="B21" s="12" t="s">
        <v>2</v>
      </c>
      <c r="C21" s="46" t="s">
        <v>21</v>
      </c>
      <c r="D21" s="76">
        <v>22167526.850000001</v>
      </c>
      <c r="E21" s="44">
        <v>64226253.770000003</v>
      </c>
      <c r="F21" s="44">
        <v>52393009.979999997</v>
      </c>
      <c r="G21" s="13" t="s">
        <v>53</v>
      </c>
      <c r="H21" s="14">
        <f t="shared" si="2"/>
        <v>-11833243.790000007</v>
      </c>
      <c r="I21" s="15">
        <f t="shared" si="4"/>
        <v>236.35027188429905</v>
      </c>
      <c r="J21" s="27">
        <f t="shared" si="1"/>
        <v>81.575690476396275</v>
      </c>
      <c r="K21" s="65" t="s">
        <v>78</v>
      </c>
    </row>
    <row r="22" spans="1:11" ht="81.599999999999994" customHeight="1" outlineLevel="2" x14ac:dyDescent="0.2">
      <c r="A22" s="11" t="s">
        <v>5</v>
      </c>
      <c r="B22" s="12" t="s">
        <v>22</v>
      </c>
      <c r="C22" s="46" t="s">
        <v>23</v>
      </c>
      <c r="D22" s="76">
        <v>9327282</v>
      </c>
      <c r="E22" s="44">
        <v>17465653.129999999</v>
      </c>
      <c r="F22" s="44">
        <v>16275430.859999999</v>
      </c>
      <c r="G22" s="13" t="s">
        <v>53</v>
      </c>
      <c r="H22" s="14">
        <f t="shared" si="2"/>
        <v>-1190222.2699999996</v>
      </c>
      <c r="I22" s="15">
        <f t="shared" si="4"/>
        <v>174.49274997796783</v>
      </c>
      <c r="J22" s="27">
        <f t="shared" si="1"/>
        <v>93.185354929810174</v>
      </c>
      <c r="K22" s="72" t="s">
        <v>79</v>
      </c>
    </row>
    <row r="23" spans="1:11" ht="116.65" customHeight="1" outlineLevel="2" x14ac:dyDescent="0.2">
      <c r="A23" s="11" t="s">
        <v>5</v>
      </c>
      <c r="B23" s="12" t="s">
        <v>11</v>
      </c>
      <c r="C23" s="46" t="s">
        <v>24</v>
      </c>
      <c r="D23" s="76">
        <v>5613890</v>
      </c>
      <c r="E23" s="44">
        <v>9166787.1099999994</v>
      </c>
      <c r="F23" s="44">
        <v>9140337.4499999993</v>
      </c>
      <c r="G23" s="13" t="s">
        <v>53</v>
      </c>
      <c r="H23" s="14">
        <f t="shared" si="2"/>
        <v>-26449.660000000149</v>
      </c>
      <c r="I23" s="15">
        <f t="shared" si="4"/>
        <v>162.81646861623577</v>
      </c>
      <c r="J23" s="27">
        <f t="shared" si="1"/>
        <v>99.711462045724332</v>
      </c>
      <c r="K23" s="65" t="s">
        <v>89</v>
      </c>
    </row>
    <row r="24" spans="1:11" ht="59.45" customHeight="1" outlineLevel="2" x14ac:dyDescent="0.2">
      <c r="A24" s="68" t="s">
        <v>5</v>
      </c>
      <c r="B24" s="69" t="s">
        <v>5</v>
      </c>
      <c r="C24" s="70" t="s">
        <v>76</v>
      </c>
      <c r="D24" s="76">
        <v>197650078.68000001</v>
      </c>
      <c r="E24" s="71">
        <v>287965238.52999997</v>
      </c>
      <c r="F24" s="71">
        <v>278083503.02999997</v>
      </c>
      <c r="G24" s="13"/>
      <c r="H24" s="14">
        <f t="shared" si="2"/>
        <v>-9881735.5</v>
      </c>
      <c r="I24" s="15">
        <f>SUM(F24/D24)*100</f>
        <v>140.69486077980443</v>
      </c>
      <c r="J24" s="27">
        <f t="shared" si="1"/>
        <v>96.568427651044232</v>
      </c>
      <c r="K24" s="72" t="s">
        <v>90</v>
      </c>
    </row>
    <row r="25" spans="1:11" ht="15.75" x14ac:dyDescent="0.2">
      <c r="A25" s="16" t="s">
        <v>8</v>
      </c>
      <c r="B25" s="17"/>
      <c r="C25" s="47" t="s">
        <v>46</v>
      </c>
      <c r="D25" s="50">
        <f>SUM(D26:D30)</f>
        <v>1072307811.48</v>
      </c>
      <c r="E25" s="45">
        <f>SUM(E26:E30)</f>
        <v>1262609885.3700001</v>
      </c>
      <c r="F25" s="45">
        <f>SUM(F26:F30)</f>
        <v>1260754469.51</v>
      </c>
      <c r="G25" s="18">
        <f>SUM(F25/F6)*100</f>
        <v>51.77439473806438</v>
      </c>
      <c r="H25" s="19">
        <f t="shared" si="2"/>
        <v>-1855415.8600001335</v>
      </c>
      <c r="I25" s="20">
        <f t="shared" si="4"/>
        <v>117.57393315729985</v>
      </c>
      <c r="J25" s="28">
        <f t="shared" si="1"/>
        <v>99.853049157819925</v>
      </c>
      <c r="K25" s="66"/>
    </row>
    <row r="26" spans="1:11" ht="15.75" outlineLevel="2" x14ac:dyDescent="0.2">
      <c r="A26" s="11" t="s">
        <v>8</v>
      </c>
      <c r="B26" s="12" t="s">
        <v>2</v>
      </c>
      <c r="C26" s="46" t="s">
        <v>25</v>
      </c>
      <c r="D26" s="76">
        <v>248335682.81</v>
      </c>
      <c r="E26" s="44">
        <v>245628000.56</v>
      </c>
      <c r="F26" s="44">
        <v>245628000.56</v>
      </c>
      <c r="G26" s="13" t="s">
        <v>53</v>
      </c>
      <c r="H26" s="14">
        <f t="shared" si="2"/>
        <v>0</v>
      </c>
      <c r="I26" s="15">
        <f t="shared" si="4"/>
        <v>98.909668469967073</v>
      </c>
      <c r="J26" s="27">
        <f t="shared" si="1"/>
        <v>100</v>
      </c>
      <c r="K26" s="65"/>
    </row>
    <row r="27" spans="1:11" ht="137.44999999999999" customHeight="1" outlineLevel="2" x14ac:dyDescent="0.2">
      <c r="A27" s="11" t="s">
        <v>8</v>
      </c>
      <c r="B27" s="12" t="s">
        <v>22</v>
      </c>
      <c r="C27" s="46" t="s">
        <v>26</v>
      </c>
      <c r="D27" s="76">
        <v>708552712.47000003</v>
      </c>
      <c r="E27" s="44">
        <v>891507768.11000001</v>
      </c>
      <c r="F27" s="44">
        <v>889805524.39999998</v>
      </c>
      <c r="G27" s="13" t="s">
        <v>53</v>
      </c>
      <c r="H27" s="14">
        <f t="shared" si="2"/>
        <v>-1702243.7100000381</v>
      </c>
      <c r="I27" s="15">
        <f t="shared" si="4"/>
        <v>125.58070962683306</v>
      </c>
      <c r="J27" s="27">
        <f t="shared" si="1"/>
        <v>99.809060137119303</v>
      </c>
      <c r="K27" s="31" t="s">
        <v>91</v>
      </c>
    </row>
    <row r="28" spans="1:11" ht="15.75" outlineLevel="2" x14ac:dyDescent="0.2">
      <c r="A28" s="11" t="s">
        <v>8</v>
      </c>
      <c r="B28" s="12" t="s">
        <v>11</v>
      </c>
      <c r="C28" s="46" t="s">
        <v>58</v>
      </c>
      <c r="D28" s="76">
        <v>37297960.859999999</v>
      </c>
      <c r="E28" s="44">
        <v>36497247.899999999</v>
      </c>
      <c r="F28" s="44">
        <v>36497247.899999999</v>
      </c>
      <c r="G28" s="13" t="s">
        <v>53</v>
      </c>
      <c r="H28" s="14">
        <f t="shared" si="2"/>
        <v>0</v>
      </c>
      <c r="I28" s="15">
        <f t="shared" si="4"/>
        <v>97.853199098456017</v>
      </c>
      <c r="J28" s="27">
        <f t="shared" si="1"/>
        <v>100</v>
      </c>
      <c r="K28" s="33"/>
    </row>
    <row r="29" spans="1:11" ht="51" outlineLevel="2" x14ac:dyDescent="0.2">
      <c r="A29" s="11" t="s">
        <v>8</v>
      </c>
      <c r="B29" s="12" t="s">
        <v>8</v>
      </c>
      <c r="C29" s="46" t="s">
        <v>74</v>
      </c>
      <c r="D29" s="76">
        <v>1450000</v>
      </c>
      <c r="E29" s="44">
        <v>6834399.5999999996</v>
      </c>
      <c r="F29" s="44">
        <v>6834399.5999999996</v>
      </c>
      <c r="G29" s="13" t="s">
        <v>53</v>
      </c>
      <c r="H29" s="14">
        <f t="shared" si="2"/>
        <v>0</v>
      </c>
      <c r="I29" s="15">
        <f t="shared" si="4"/>
        <v>471.33790344827588</v>
      </c>
      <c r="J29" s="27">
        <f t="shared" si="1"/>
        <v>100</v>
      </c>
      <c r="K29" s="74" t="s">
        <v>92</v>
      </c>
    </row>
    <row r="30" spans="1:11" ht="47.85" customHeight="1" outlineLevel="2" x14ac:dyDescent="0.2">
      <c r="A30" s="11" t="s">
        <v>8</v>
      </c>
      <c r="B30" s="12" t="s">
        <v>12</v>
      </c>
      <c r="C30" s="46" t="s">
        <v>27</v>
      </c>
      <c r="D30" s="76">
        <v>76671455.340000004</v>
      </c>
      <c r="E30" s="44">
        <v>82142469.200000003</v>
      </c>
      <c r="F30" s="44">
        <v>81989297.049999997</v>
      </c>
      <c r="G30" s="13" t="s">
        <v>53</v>
      </c>
      <c r="H30" s="14">
        <f t="shared" si="2"/>
        <v>-153172.15000000596</v>
      </c>
      <c r="I30" s="15">
        <f t="shared" si="4"/>
        <v>106.93588205208573</v>
      </c>
      <c r="J30" s="27">
        <f t="shared" si="1"/>
        <v>99.813528675858208</v>
      </c>
      <c r="K30" s="31" t="s">
        <v>93</v>
      </c>
    </row>
    <row r="31" spans="1:11" ht="15.75" x14ac:dyDescent="0.2">
      <c r="A31" s="16" t="s">
        <v>16</v>
      </c>
      <c r="B31" s="17"/>
      <c r="C31" s="47" t="s">
        <v>47</v>
      </c>
      <c r="D31" s="50">
        <f>SUM(D32:D33)</f>
        <v>207203821.97999999</v>
      </c>
      <c r="E31" s="45">
        <f>SUM(E32:E33)</f>
        <v>248061008.30000001</v>
      </c>
      <c r="F31" s="45">
        <f>SUM(F32:F33)</f>
        <v>247201002.94999999</v>
      </c>
      <c r="G31" s="18">
        <f>SUM(F31/F6)*100</f>
        <v>10.151605737596951</v>
      </c>
      <c r="H31" s="19">
        <f t="shared" si="2"/>
        <v>-860005.35000002384</v>
      </c>
      <c r="I31" s="20">
        <f t="shared" si="4"/>
        <v>119.30330270349003</v>
      </c>
      <c r="J31" s="28">
        <f t="shared" si="1"/>
        <v>99.65330893561476</v>
      </c>
      <c r="K31" s="31"/>
    </row>
    <row r="32" spans="1:11" ht="89.25" outlineLevel="2" x14ac:dyDescent="0.2">
      <c r="A32" s="11" t="s">
        <v>16</v>
      </c>
      <c r="B32" s="12" t="s">
        <v>2</v>
      </c>
      <c r="C32" s="46" t="s">
        <v>28</v>
      </c>
      <c r="D32" s="76">
        <v>149742347.38</v>
      </c>
      <c r="E32" s="44">
        <v>189657965.53</v>
      </c>
      <c r="F32" s="44">
        <v>188826991.09</v>
      </c>
      <c r="G32" s="13" t="s">
        <v>53</v>
      </c>
      <c r="H32" s="14">
        <f t="shared" si="2"/>
        <v>-830974.43999999762</v>
      </c>
      <c r="I32" s="15">
        <f t="shared" si="4"/>
        <v>126.10126286508331</v>
      </c>
      <c r="J32" s="27">
        <f t="shared" si="1"/>
        <v>99.5618562934186</v>
      </c>
      <c r="K32" s="31" t="s">
        <v>94</v>
      </c>
    </row>
    <row r="33" spans="1:11" ht="30" outlineLevel="2" x14ac:dyDescent="0.2">
      <c r="A33" s="11" t="s">
        <v>16</v>
      </c>
      <c r="B33" s="12" t="s">
        <v>3</v>
      </c>
      <c r="C33" s="46" t="s">
        <v>29</v>
      </c>
      <c r="D33" s="76">
        <v>57461474.600000001</v>
      </c>
      <c r="E33" s="44">
        <v>58403042.770000003</v>
      </c>
      <c r="F33" s="44">
        <v>58374011.859999999</v>
      </c>
      <c r="G33" s="13" t="s">
        <v>53</v>
      </c>
      <c r="H33" s="14">
        <f t="shared" si="2"/>
        <v>-29030.910000003874</v>
      </c>
      <c r="I33" s="15">
        <f t="shared" si="4"/>
        <v>101.58808534997115</v>
      </c>
      <c r="J33" s="27">
        <f t="shared" si="1"/>
        <v>99.950292127562037</v>
      </c>
      <c r="K33" s="31"/>
    </row>
    <row r="34" spans="1:11" ht="27" customHeight="1" x14ac:dyDescent="0.2">
      <c r="A34" s="16" t="s">
        <v>30</v>
      </c>
      <c r="B34" s="17"/>
      <c r="C34" s="47" t="s">
        <v>48</v>
      </c>
      <c r="D34" s="50">
        <f>SUM(D35:D37)</f>
        <v>66256025</v>
      </c>
      <c r="E34" s="50">
        <f t="shared" ref="E34:F34" si="5">SUM(E35:E37)</f>
        <v>59658016.659999996</v>
      </c>
      <c r="F34" s="50">
        <f t="shared" si="5"/>
        <v>56684099.75</v>
      </c>
      <c r="G34" s="18">
        <f>SUM(F34/F6)*100</f>
        <v>2.327800556573826</v>
      </c>
      <c r="H34" s="19">
        <f t="shared" si="2"/>
        <v>-2973916.9099999964</v>
      </c>
      <c r="I34" s="20">
        <f t="shared" si="4"/>
        <v>85.553124791292561</v>
      </c>
      <c r="J34" s="28">
        <f t="shared" si="1"/>
        <v>95.015059037331412</v>
      </c>
      <c r="K34" s="31"/>
    </row>
    <row r="35" spans="1:11" ht="15.75" outlineLevel="2" x14ac:dyDescent="0.2">
      <c r="A35" s="11" t="s">
        <v>30</v>
      </c>
      <c r="B35" s="12" t="s">
        <v>2</v>
      </c>
      <c r="C35" s="46" t="s">
        <v>31</v>
      </c>
      <c r="D35" s="76">
        <v>10648182</v>
      </c>
      <c r="E35" s="44">
        <v>10518873.66</v>
      </c>
      <c r="F35" s="44">
        <v>10355885.140000001</v>
      </c>
      <c r="G35" s="13" t="s">
        <v>53</v>
      </c>
      <c r="H35" s="14">
        <f t="shared" si="2"/>
        <v>-162988.51999999955</v>
      </c>
      <c r="I35" s="15">
        <f t="shared" si="4"/>
        <v>97.254959954666447</v>
      </c>
      <c r="J35" s="27">
        <f t="shared" si="1"/>
        <v>98.450513569529846</v>
      </c>
      <c r="K35" s="31"/>
    </row>
    <row r="36" spans="1:11" ht="25.5" outlineLevel="2" x14ac:dyDescent="0.2">
      <c r="A36" s="11" t="s">
        <v>30</v>
      </c>
      <c r="B36" s="12" t="s">
        <v>11</v>
      </c>
      <c r="C36" s="46" t="s">
        <v>72</v>
      </c>
      <c r="D36" s="76">
        <v>16800000</v>
      </c>
      <c r="E36" s="44">
        <v>16000000</v>
      </c>
      <c r="F36" s="44">
        <v>15259724</v>
      </c>
      <c r="G36" s="13" t="s">
        <v>53</v>
      </c>
      <c r="H36" s="14">
        <f t="shared" si="2"/>
        <v>-740276</v>
      </c>
      <c r="I36" s="15">
        <f t="shared" si="4"/>
        <v>90.831690476190474</v>
      </c>
      <c r="J36" s="27">
        <f t="shared" si="1"/>
        <v>95.373275000000007</v>
      </c>
      <c r="K36" s="65" t="s">
        <v>95</v>
      </c>
    </row>
    <row r="37" spans="1:11" ht="63.75" outlineLevel="2" x14ac:dyDescent="0.2">
      <c r="A37" s="11" t="s">
        <v>30</v>
      </c>
      <c r="B37" s="12" t="s">
        <v>3</v>
      </c>
      <c r="C37" s="46" t="s">
        <v>32</v>
      </c>
      <c r="D37" s="76">
        <v>38807843</v>
      </c>
      <c r="E37" s="44">
        <v>33139143</v>
      </c>
      <c r="F37" s="44">
        <v>31068490.609999999</v>
      </c>
      <c r="G37" s="13" t="s">
        <v>53</v>
      </c>
      <c r="H37" s="14">
        <f t="shared" si="2"/>
        <v>-2070652.3900000006</v>
      </c>
      <c r="I37" s="15">
        <f t="shared" si="4"/>
        <v>80.057246701394874</v>
      </c>
      <c r="J37" s="27">
        <f t="shared" si="1"/>
        <v>93.751641706606591</v>
      </c>
      <c r="K37" s="32" t="s">
        <v>75</v>
      </c>
    </row>
    <row r="38" spans="1:11" ht="28.5" x14ac:dyDescent="0.2">
      <c r="A38" s="16" t="s">
        <v>33</v>
      </c>
      <c r="B38" s="17"/>
      <c r="C38" s="47" t="s">
        <v>49</v>
      </c>
      <c r="D38" s="50">
        <f>SUM(D39:D42)</f>
        <v>73081432.150000006</v>
      </c>
      <c r="E38" s="45">
        <f>SUM(E39:E42)</f>
        <v>78636618.589999989</v>
      </c>
      <c r="F38" s="45">
        <f>SUM(F39:F42)</f>
        <v>76977396.74000001</v>
      </c>
      <c r="G38" s="18">
        <f>SUM(F38/F6)*100</f>
        <v>3.1611691420569175</v>
      </c>
      <c r="H38" s="19">
        <f t="shared" si="2"/>
        <v>-1659221.8499999791</v>
      </c>
      <c r="I38" s="20">
        <f t="shared" si="4"/>
        <v>105.33099102656269</v>
      </c>
      <c r="J38" s="28">
        <f t="shared" si="1"/>
        <v>97.890013736919528</v>
      </c>
      <c r="K38" s="31"/>
    </row>
    <row r="39" spans="1:11" ht="15.75" outlineLevel="2" x14ac:dyDescent="0.2">
      <c r="A39" s="11" t="s">
        <v>33</v>
      </c>
      <c r="B39" s="12" t="s">
        <v>2</v>
      </c>
      <c r="C39" s="46" t="s">
        <v>34</v>
      </c>
      <c r="D39" s="76">
        <v>25991372.73</v>
      </c>
      <c r="E39" s="44">
        <v>26158635.989999998</v>
      </c>
      <c r="F39" s="44">
        <v>25731617.93</v>
      </c>
      <c r="G39" s="13" t="s">
        <v>53</v>
      </c>
      <c r="H39" s="14">
        <f t="shared" si="2"/>
        <v>-427018.05999999866</v>
      </c>
      <c r="I39" s="15">
        <f t="shared" si="4"/>
        <v>99.000611461740206</v>
      </c>
      <c r="J39" s="27">
        <f t="shared" si="1"/>
        <v>98.367582850408411</v>
      </c>
      <c r="K39" s="31"/>
    </row>
    <row r="40" spans="1:11" ht="25.5" outlineLevel="2" x14ac:dyDescent="0.2">
      <c r="A40" s="11" t="s">
        <v>33</v>
      </c>
      <c r="B40" s="12" t="s">
        <v>22</v>
      </c>
      <c r="C40" s="46" t="s">
        <v>80</v>
      </c>
      <c r="D40" s="80">
        <v>0</v>
      </c>
      <c r="E40" s="44">
        <v>1670000</v>
      </c>
      <c r="F40" s="44">
        <v>1670000</v>
      </c>
      <c r="G40" s="13" t="s">
        <v>53</v>
      </c>
      <c r="H40" s="14">
        <f t="shared" ref="H40" si="6">SUM(F40-E40)</f>
        <v>0</v>
      </c>
      <c r="I40" s="15" t="e">
        <f t="shared" si="4"/>
        <v>#DIV/0!</v>
      </c>
      <c r="J40" s="27">
        <f t="shared" ref="J40" si="7">SUM(F40/E40)*100</f>
        <v>100</v>
      </c>
      <c r="K40" s="31" t="s">
        <v>96</v>
      </c>
    </row>
    <row r="41" spans="1:11" ht="15.75" outlineLevel="2" x14ac:dyDescent="0.2">
      <c r="A41" s="11" t="s">
        <v>33</v>
      </c>
      <c r="B41" s="12" t="s">
        <v>11</v>
      </c>
      <c r="C41" s="46" t="s">
        <v>77</v>
      </c>
      <c r="D41" s="76">
        <v>41435423.969999999</v>
      </c>
      <c r="E41" s="44">
        <v>44823386.75</v>
      </c>
      <c r="F41" s="44">
        <v>43690957.280000001</v>
      </c>
      <c r="G41" s="13" t="s">
        <v>53</v>
      </c>
      <c r="H41" s="14">
        <f t="shared" si="2"/>
        <v>-1132429.4699999988</v>
      </c>
      <c r="I41" s="15">
        <f t="shared" si="4"/>
        <v>105.44349036137062</v>
      </c>
      <c r="J41" s="27">
        <f t="shared" si="1"/>
        <v>97.473574506281594</v>
      </c>
      <c r="K41" s="31"/>
    </row>
    <row r="42" spans="1:11" ht="30" outlineLevel="2" x14ac:dyDescent="0.2">
      <c r="A42" s="11" t="s">
        <v>33</v>
      </c>
      <c r="B42" s="12" t="s">
        <v>5</v>
      </c>
      <c r="C42" s="46" t="s">
        <v>35</v>
      </c>
      <c r="D42" s="76">
        <v>5654635.4500000002</v>
      </c>
      <c r="E42" s="44">
        <v>5984595.8499999996</v>
      </c>
      <c r="F42" s="44">
        <v>5884821.5300000003</v>
      </c>
      <c r="G42" s="13" t="s">
        <v>53</v>
      </c>
      <c r="H42" s="14">
        <f t="shared" si="2"/>
        <v>-99774.319999999367</v>
      </c>
      <c r="I42" s="15">
        <f t="shared" si="4"/>
        <v>104.07075013120431</v>
      </c>
      <c r="J42" s="27">
        <f t="shared" si="1"/>
        <v>98.33281440383314</v>
      </c>
      <c r="K42" s="31"/>
    </row>
    <row r="43" spans="1:11" ht="42.75" x14ac:dyDescent="0.2">
      <c r="A43" s="16" t="s">
        <v>9</v>
      </c>
      <c r="B43" s="17"/>
      <c r="C43" s="47" t="s">
        <v>68</v>
      </c>
      <c r="D43" s="45">
        <f>SUM(D44)</f>
        <v>3989</v>
      </c>
      <c r="E43" s="45">
        <f>SUM(E44)</f>
        <v>4662.09</v>
      </c>
      <c r="F43" s="45">
        <f>SUM(F44)</f>
        <v>4662.09</v>
      </c>
      <c r="G43" s="18">
        <f>SUM(F43/F6)*100</f>
        <v>1.9145431866539025E-4</v>
      </c>
      <c r="H43" s="19">
        <f t="shared" si="2"/>
        <v>0</v>
      </c>
      <c r="I43" s="20">
        <f t="shared" si="4"/>
        <v>116.87365254449738</v>
      </c>
      <c r="J43" s="28">
        <f t="shared" si="1"/>
        <v>100</v>
      </c>
      <c r="K43" s="31"/>
    </row>
    <row r="44" spans="1:11" ht="30" outlineLevel="2" x14ac:dyDescent="0.2">
      <c r="A44" s="11" t="s">
        <v>9</v>
      </c>
      <c r="B44" s="12" t="s">
        <v>2</v>
      </c>
      <c r="C44" s="46" t="s">
        <v>36</v>
      </c>
      <c r="D44" s="77">
        <v>3989</v>
      </c>
      <c r="E44" s="44">
        <v>4662.09</v>
      </c>
      <c r="F44" s="44">
        <v>4662.09</v>
      </c>
      <c r="G44" s="13" t="s">
        <v>53</v>
      </c>
      <c r="H44" s="14">
        <f t="shared" si="2"/>
        <v>0</v>
      </c>
      <c r="I44" s="15">
        <f t="shared" si="4"/>
        <v>116.87365254449738</v>
      </c>
      <c r="J44" s="27">
        <f t="shared" si="1"/>
        <v>100</v>
      </c>
      <c r="K44" s="34"/>
    </row>
    <row r="45" spans="1:11" ht="99.75" x14ac:dyDescent="0.2">
      <c r="A45" s="16" t="s">
        <v>13</v>
      </c>
      <c r="B45" s="17"/>
      <c r="C45" s="47" t="s">
        <v>50</v>
      </c>
      <c r="D45" s="45">
        <f>SUM(D46:D47)</f>
        <v>162768193</v>
      </c>
      <c r="E45" s="45">
        <f>SUM(E46:E47)</f>
        <v>177227502.63999999</v>
      </c>
      <c r="F45" s="45">
        <f>SUM(F46:F47)</f>
        <v>177227502.63999999</v>
      </c>
      <c r="G45" s="18">
        <f>SUM(F45/F6)*100</f>
        <v>7.2780600045708788</v>
      </c>
      <c r="H45" s="19">
        <f t="shared" si="2"/>
        <v>0</v>
      </c>
      <c r="I45" s="20">
        <f t="shared" si="4"/>
        <v>108.88337541475317</v>
      </c>
      <c r="J45" s="28">
        <f t="shared" si="1"/>
        <v>100</v>
      </c>
      <c r="K45" s="31"/>
    </row>
    <row r="46" spans="1:11" ht="60" outlineLevel="2" x14ac:dyDescent="0.2">
      <c r="A46" s="11" t="s">
        <v>13</v>
      </c>
      <c r="B46" s="12" t="s">
        <v>2</v>
      </c>
      <c r="C46" s="46" t="s">
        <v>37</v>
      </c>
      <c r="D46" s="76">
        <v>100694700</v>
      </c>
      <c r="E46" s="44">
        <v>100694700</v>
      </c>
      <c r="F46" s="44">
        <v>100694700</v>
      </c>
      <c r="G46" s="13" t="s">
        <v>53</v>
      </c>
      <c r="H46" s="14">
        <f t="shared" si="2"/>
        <v>0</v>
      </c>
      <c r="I46" s="15">
        <f t="shared" si="4"/>
        <v>100</v>
      </c>
      <c r="J46" s="27">
        <f t="shared" si="1"/>
        <v>100</v>
      </c>
      <c r="K46" s="31"/>
    </row>
    <row r="47" spans="1:11" ht="50.45" customHeight="1" outlineLevel="2" thickBot="1" x14ac:dyDescent="0.25">
      <c r="A47" s="21" t="s">
        <v>13</v>
      </c>
      <c r="B47" s="22" t="s">
        <v>11</v>
      </c>
      <c r="C47" s="48" t="s">
        <v>69</v>
      </c>
      <c r="D47" s="78">
        <v>62073493</v>
      </c>
      <c r="E47" s="51">
        <v>76532802.640000001</v>
      </c>
      <c r="F47" s="51">
        <v>76532802.640000001</v>
      </c>
      <c r="G47" s="23" t="s">
        <v>53</v>
      </c>
      <c r="H47" s="24">
        <f t="shared" si="2"/>
        <v>0</v>
      </c>
      <c r="I47" s="25">
        <f t="shared" si="4"/>
        <v>123.29385530148915</v>
      </c>
      <c r="J47" s="29">
        <f t="shared" si="1"/>
        <v>100</v>
      </c>
      <c r="K47" s="52" t="s">
        <v>71</v>
      </c>
    </row>
  </sheetData>
  <mergeCells count="11">
    <mergeCell ref="K3:K4"/>
    <mergeCell ref="A6:C6"/>
    <mergeCell ref="H3:H4"/>
    <mergeCell ref="G2:J2"/>
    <mergeCell ref="J3:J4"/>
    <mergeCell ref="D3:E3"/>
    <mergeCell ref="I3:I4"/>
    <mergeCell ref="F3:G3"/>
    <mergeCell ref="C3:C4"/>
    <mergeCell ref="B3:B4"/>
    <mergeCell ref="A3:A4"/>
  </mergeCells>
  <pageMargins left="0.39370078740157483" right="0" top="0" bottom="0" header="0.31496062992125984" footer="0.31496062992125984"/>
  <pageSetup paperSize="9" scale="6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dc:description>POI HSSF rep:2.40.0.105</dc:description>
  <cp:lastModifiedBy>ЗезеговаЕВ</cp:lastModifiedBy>
  <cp:lastPrinted>2025-04-28T13:55:35Z</cp:lastPrinted>
  <dcterms:created xsi:type="dcterms:W3CDTF">2017-05-01T07:05:59Z</dcterms:created>
  <dcterms:modified xsi:type="dcterms:W3CDTF">2025-04-28T13:56:06Z</dcterms:modified>
</cp:coreProperties>
</file>