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3" r:id="rId1"/>
  </sheets>
  <definedNames>
    <definedName name="_xlnm._FilterDatabase" localSheetId="0" hidden="1">Доходы!$A$5:$I$128</definedName>
  </definedNames>
  <calcPr calcId="145621"/>
</workbook>
</file>

<file path=xl/calcChain.xml><?xml version="1.0" encoding="utf-8"?>
<calcChain xmlns="http://schemas.openxmlformats.org/spreadsheetml/2006/main">
  <c r="H116" i="3" l="1"/>
  <c r="H117" i="3"/>
  <c r="H118" i="3"/>
  <c r="H119" i="3"/>
  <c r="H120" i="3"/>
  <c r="H121" i="3"/>
  <c r="G116" i="3"/>
  <c r="G117" i="3"/>
  <c r="G118" i="3"/>
  <c r="G119" i="3"/>
  <c r="G120" i="3"/>
  <c r="G121" i="3"/>
  <c r="G122" i="3"/>
  <c r="G123" i="3"/>
  <c r="F116" i="3"/>
  <c r="F124" i="3"/>
  <c r="F126" i="3"/>
  <c r="E116" i="3"/>
  <c r="E117" i="3"/>
  <c r="E118" i="3"/>
  <c r="E119" i="3"/>
  <c r="E120" i="3"/>
  <c r="E121" i="3"/>
  <c r="E122" i="3"/>
  <c r="H24" i="3"/>
  <c r="G24" i="3"/>
  <c r="F24" i="3"/>
  <c r="E24" i="3"/>
  <c r="H18" i="3"/>
  <c r="H19" i="3"/>
  <c r="H20" i="3"/>
  <c r="H21" i="3"/>
  <c r="G18" i="3"/>
  <c r="G19" i="3"/>
  <c r="G20" i="3"/>
  <c r="G21" i="3"/>
  <c r="F18" i="3"/>
  <c r="F19" i="3"/>
  <c r="F20" i="3"/>
  <c r="E18" i="3"/>
  <c r="E19" i="3"/>
  <c r="E20" i="3"/>
  <c r="E21" i="3"/>
  <c r="H16" i="3"/>
  <c r="H112" i="3"/>
  <c r="G112" i="3"/>
  <c r="F112" i="3"/>
  <c r="E112" i="3"/>
  <c r="B18" i="3"/>
  <c r="C18" i="3"/>
  <c r="D18" i="3"/>
  <c r="C22" i="3"/>
  <c r="D22" i="3"/>
  <c r="B22" i="3"/>
  <c r="G29" i="3"/>
  <c r="E29" i="3"/>
  <c r="C28" i="3"/>
  <c r="D28" i="3"/>
  <c r="B28" i="3"/>
  <c r="B124" i="3"/>
  <c r="F50" i="3"/>
  <c r="B40" i="3"/>
  <c r="G59" i="3" l="1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72" i="3"/>
  <c r="H72" i="3"/>
  <c r="G73" i="3"/>
  <c r="H73" i="3"/>
  <c r="G74" i="3"/>
  <c r="H74" i="3"/>
  <c r="G75" i="3"/>
  <c r="H75" i="3"/>
  <c r="G76" i="3"/>
  <c r="H76" i="3"/>
  <c r="G77" i="3"/>
  <c r="H77" i="3"/>
  <c r="G78" i="3"/>
  <c r="H78" i="3"/>
  <c r="G79" i="3"/>
  <c r="H79" i="3"/>
  <c r="G80" i="3"/>
  <c r="H80" i="3"/>
  <c r="G81" i="3"/>
  <c r="H81" i="3"/>
  <c r="G82" i="3"/>
  <c r="H82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C95" i="3"/>
  <c r="D95" i="3"/>
  <c r="B95" i="3"/>
  <c r="H39" i="3"/>
  <c r="G39" i="3"/>
  <c r="E39" i="3"/>
  <c r="C36" i="3"/>
  <c r="D36" i="3"/>
  <c r="B36" i="3"/>
  <c r="C13" i="3"/>
  <c r="C10" i="3" s="1"/>
  <c r="D13" i="3"/>
  <c r="B13" i="3"/>
  <c r="B10" i="3" s="1"/>
  <c r="F13" i="3" l="1"/>
  <c r="H36" i="3"/>
  <c r="H13" i="3"/>
  <c r="D10" i="3"/>
  <c r="E10" i="3" s="1"/>
  <c r="F36" i="3"/>
  <c r="G36" i="3"/>
  <c r="E36" i="3"/>
  <c r="G43" i="3"/>
  <c r="G42" i="3"/>
  <c r="G10" i="3" l="1"/>
  <c r="F10" i="3"/>
  <c r="H10" i="3"/>
  <c r="E37" i="3"/>
  <c r="E38" i="3"/>
  <c r="G37" i="3"/>
  <c r="G38" i="3"/>
  <c r="E49" i="3"/>
  <c r="E51" i="3"/>
  <c r="G49" i="3"/>
  <c r="G50" i="3"/>
  <c r="G51" i="3"/>
  <c r="G52" i="3"/>
  <c r="E56" i="3"/>
  <c r="G56" i="3"/>
  <c r="G88" i="3"/>
  <c r="G89" i="3"/>
  <c r="G90" i="3"/>
  <c r="G83" i="3"/>
  <c r="G84" i="3"/>
  <c r="G85" i="3"/>
  <c r="G86" i="3"/>
  <c r="G87" i="3"/>
  <c r="G58" i="3"/>
  <c r="H11" i="3"/>
  <c r="H12" i="3"/>
  <c r="H14" i="3"/>
  <c r="H17" i="3"/>
  <c r="H22" i="3"/>
  <c r="H23" i="3"/>
  <c r="H25" i="3"/>
  <c r="H26" i="3"/>
  <c r="H27" i="3"/>
  <c r="H30" i="3"/>
  <c r="H32" i="3"/>
  <c r="H37" i="3"/>
  <c r="H38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83" i="3"/>
  <c r="H84" i="3"/>
  <c r="H85" i="3"/>
  <c r="H86" i="3"/>
  <c r="H87" i="3"/>
  <c r="H88" i="3"/>
  <c r="H89" i="3"/>
  <c r="H90" i="3"/>
  <c r="H91" i="3"/>
  <c r="H92" i="3"/>
  <c r="H93" i="3"/>
  <c r="H94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3" i="3"/>
  <c r="H115" i="3"/>
  <c r="H122" i="3"/>
  <c r="H123" i="3"/>
  <c r="H125" i="3"/>
  <c r="H126" i="3"/>
  <c r="H127" i="3"/>
  <c r="H128" i="3"/>
  <c r="F11" i="3"/>
  <c r="F12" i="3"/>
  <c r="F14" i="3"/>
  <c r="F16" i="3"/>
  <c r="F17" i="3"/>
  <c r="F22" i="3"/>
  <c r="F23" i="3"/>
  <c r="F25" i="3"/>
  <c r="F26" i="3"/>
  <c r="F28" i="3"/>
  <c r="F30" i="3"/>
  <c r="F32" i="3"/>
  <c r="F37" i="3"/>
  <c r="F42" i="3"/>
  <c r="F43" i="3"/>
  <c r="F44" i="3"/>
  <c r="F45" i="3"/>
  <c r="F48" i="3"/>
  <c r="F49" i="3"/>
  <c r="F53" i="3"/>
  <c r="F55" i="3"/>
  <c r="F56" i="3"/>
  <c r="F57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3" i="3"/>
  <c r="F115" i="3"/>
  <c r="E123" i="3"/>
  <c r="H95" i="3" l="1"/>
  <c r="E23" i="3"/>
  <c r="G44" i="3"/>
  <c r="E44" i="3"/>
  <c r="G45" i="3" l="1"/>
  <c r="G46" i="3"/>
  <c r="G47" i="3"/>
  <c r="G48" i="3"/>
  <c r="G53" i="3"/>
  <c r="G54" i="3"/>
  <c r="G55" i="3"/>
  <c r="G57" i="3"/>
  <c r="G91" i="3"/>
  <c r="G92" i="3"/>
  <c r="G93" i="3"/>
  <c r="G94" i="3"/>
  <c r="E42" i="3"/>
  <c r="E43" i="3"/>
  <c r="E45" i="3"/>
  <c r="E46" i="3"/>
  <c r="E47" i="3"/>
  <c r="E48" i="3"/>
  <c r="E50" i="3"/>
  <c r="E52" i="3"/>
  <c r="E53" i="3"/>
  <c r="E54" i="3"/>
  <c r="E55" i="3"/>
  <c r="E57" i="3"/>
  <c r="E41" i="3"/>
  <c r="C40" i="3"/>
  <c r="D40" i="3"/>
  <c r="H40" i="3" l="1"/>
  <c r="E31" i="3"/>
  <c r="G31" i="3"/>
  <c r="G41" i="3" l="1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3" i="3"/>
  <c r="G115" i="3"/>
  <c r="G125" i="3"/>
  <c r="G126" i="3"/>
  <c r="G127" i="3"/>
  <c r="G128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3" i="3"/>
  <c r="E115" i="3"/>
  <c r="E126" i="3"/>
  <c r="E127" i="3"/>
  <c r="E128" i="3"/>
  <c r="C114" i="3" l="1"/>
  <c r="D114" i="3"/>
  <c r="B114" i="3"/>
  <c r="D124" i="3"/>
  <c r="C124" i="3"/>
  <c r="H114" i="3" l="1"/>
  <c r="F114" i="3"/>
  <c r="H124" i="3"/>
  <c r="G124" i="3"/>
  <c r="G114" i="3"/>
  <c r="E124" i="3"/>
  <c r="E114" i="3"/>
  <c r="G95" i="3" l="1"/>
  <c r="E95" i="3" l="1"/>
  <c r="F95" i="3"/>
  <c r="G40" i="3"/>
  <c r="G11" i="3" l="1"/>
  <c r="G12" i="3"/>
  <c r="G14" i="3"/>
  <c r="G15" i="3"/>
  <c r="G16" i="3"/>
  <c r="G17" i="3"/>
  <c r="G22" i="3"/>
  <c r="G23" i="3"/>
  <c r="G25" i="3"/>
  <c r="G26" i="3"/>
  <c r="G27" i="3"/>
  <c r="G28" i="3"/>
  <c r="G30" i="3"/>
  <c r="G32" i="3"/>
  <c r="G33" i="3"/>
  <c r="C35" i="3"/>
  <c r="C34" i="3" s="1"/>
  <c r="C9" i="3" s="1"/>
  <c r="D35" i="3"/>
  <c r="E33" i="3"/>
  <c r="E32" i="3"/>
  <c r="E30" i="3"/>
  <c r="E28" i="3"/>
  <c r="E27" i="3"/>
  <c r="E26" i="3"/>
  <c r="E25" i="3"/>
  <c r="E22" i="3"/>
  <c r="E17" i="3"/>
  <c r="E16" i="3"/>
  <c r="E15" i="3"/>
  <c r="E14" i="3"/>
  <c r="E12" i="3"/>
  <c r="E11" i="3"/>
  <c r="E13" i="3" l="1"/>
  <c r="G13" i="3"/>
  <c r="H35" i="3"/>
  <c r="G35" i="3"/>
  <c r="D34" i="3"/>
  <c r="G34" i="3" l="1"/>
  <c r="H34" i="3"/>
  <c r="D9" i="3"/>
  <c r="G9" i="3" l="1"/>
  <c r="H9" i="3"/>
  <c r="F40" i="3"/>
  <c r="B35" i="3"/>
  <c r="F35" i="3" s="1"/>
  <c r="E40" i="3"/>
  <c r="B34" i="3" l="1"/>
  <c r="E35" i="3"/>
  <c r="B9" i="3" l="1"/>
  <c r="F34" i="3"/>
  <c r="E34" i="3"/>
  <c r="F9" i="3" l="1"/>
  <c r="E9" i="3"/>
</calcChain>
</file>

<file path=xl/sharedStrings.xml><?xml version="1.0" encoding="utf-8"?>
<sst xmlns="http://schemas.openxmlformats.org/spreadsheetml/2006/main" count="293" uniqueCount="169">
  <si>
    <t>Наименование КВД</t>
  </si>
  <si>
    <t>НАЛОГОВЫЕ И НЕНАЛОГОВЫЕ ДОХОДЫ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</si>
  <si>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</si>
  <si>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</si>
  <si>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</si>
  <si>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</si>
  <si>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ШТРАФЫ, САНКЦИИ, ВОЗМЕЩЕНИЕ УЩЕРБА</t>
  </si>
  <si>
    <t>ПРОЧИЕ НЕНАЛОГОВЫЕ ДОХОДЫ</t>
  </si>
  <si>
    <t>БЕЗВОЗМЕЗДНЫЕ ПОСТУПЛЕНИЯ</t>
  </si>
  <si>
    <t>сумма</t>
  </si>
  <si>
    <t>%</t>
  </si>
  <si>
    <t>Приложение №1 к пояснительной записке</t>
  </si>
  <si>
    <t>БЕЗВОЗМЕЗДНЫЕ ПОСТУПЛЕНИЯ ОТ ДРУГИХ БЮДЖЕТОВ БЮДЖЕТНОЙ СИСТЕМЫ РФ</t>
  </si>
  <si>
    <t>Субсидии на мероприятия по проведению оздоровительной кампании детей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</si>
  <si>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</si>
  <si>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Субсидии на содержание автомобильных дорог общего пользования местного значения</t>
  </si>
  <si>
    <t>ИТОГО:</t>
  </si>
  <si>
    <t>-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</si>
  <si>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</si>
  <si>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</si>
  <si>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</si>
  <si>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</si>
  <si>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</si>
  <si>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</si>
  <si>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</si>
  <si>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</si>
  <si>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</si>
  <si>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Задолженность и перерасчеты</t>
  </si>
  <si>
    <t>Отклонение поступления от первоначального плана</t>
  </si>
  <si>
    <t>Отклонение поступления от уточненного плана</t>
  </si>
  <si>
    <t>Пояснение отклонений поступления от первоначально утвержденного плана
(при отклонении гр.6 на 5% и более)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</si>
  <si>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</si>
  <si>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Прочие безвозмездные поступления в бюджеты муниципальных районов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</si>
  <si>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</si>
  <si>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</si>
  <si>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на оплату муниципальными учреждениями расходов за энергетические ресурсы</t>
  </si>
  <si>
    <t>Субсидии на оплату муниципальными учреждениями услуг по обращению с твердыми коммунальными отходами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</si>
  <si>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</si>
  <si>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реализацию народных проектов в сфере агропромышленного комплекса, прошедших отбор в рамках проекта "Народный бюджет"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</si>
  <si>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</si>
  <si>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Субвенции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</si>
  <si>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</si>
  <si>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Невыясненные поступления. Данный вид дохода не планируется.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</si>
  <si>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</si>
  <si>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народных проектов в сфере образования, прошедших отбор в рамках проекта "Народный бюджет" (Мероприятие 1 в рамках проекта "Народный бюджет")</t>
  </si>
  <si>
    <t>Субсидии на реализацию народных проектов в сфере образования, прошедших отбор в рамках проекта "Народный бюджет" (Мероприятие 2 в рамках проекта "Народный бюджет")</t>
  </si>
  <si>
    <t>Субсидии на 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</si>
  <si>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Субсидия запланирована больше фактической потребности</t>
  </si>
  <si>
    <t>Данный вид дохода первоначально не планируется. Уточнение бюджетных назначений производится по факту поступлений.</t>
  </si>
  <si>
    <t>Дотации на выравнивание бюджетной обеспеченности</t>
  </si>
  <si>
    <t>Субсидии на реализацию народных проектов в сфере культуры, прошедших отбор в рамках проекта "Народный бюджет (Мероприятие 1)</t>
  </si>
  <si>
    <t>Субсидии на реализацию народных проектов в сфере культуры, прошедших отбор в рамках проекта "Народный бюджет (Мероприятие 2)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</si>
  <si>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</si>
  <si>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Уменьшение количества исков налогового органа, предъявленных и рассмотренных в суде</t>
  </si>
  <si>
    <t xml:space="preserve">Сведения о фактических поступлениях доходов по видам доходов в сравнении с первоначально утвержденными значениями и с уточненными значениями с учетом внесенных изменений за 2022 год </t>
  </si>
  <si>
    <t>Первоначально утвержденные бюджетные назначения на 2022 г.</t>
  </si>
  <si>
    <t>НАЛОГ НА ДОХОДЫ ФИЗИЧЕСКИХ ЛИЦ</t>
  </si>
  <si>
    <t>АКЦИЗЫ НА НЕФТЕПРОДУКТЫ</t>
  </si>
  <si>
    <t>ГОСУДАРСТВЕННАЯ ПОШЛИНА</t>
  </si>
  <si>
    <t>НАЛОГИ НА СОВОКУПНЫЙ ДОХОД:</t>
  </si>
  <si>
    <t>Поступление доходов                        за 2022 г.</t>
  </si>
  <si>
    <t>Прочие дотации (Дотации бюджетам муниципальных районов в Республике Коми, предоставляемые в 2022 году в целях частичной компенсации снижения поступления отдельных видов доходов)</t>
  </si>
  <si>
    <t>Прочие дотации (Грант на поощрение муниципальных образований муниципальных районов в Республике Коми за участие в проекте "Народный бюджет" и реализацию народных проектов в рамках проекта "Народный бюджет", а также на развитие народных инициатив)</t>
  </si>
  <si>
    <t>ДОТАЦИИ</t>
  </si>
  <si>
    <t>СУБСИДИИ</t>
  </si>
  <si>
    <t>Субсидии на обеспечение мероприятий по расселению непригодного для проживания жилищного фонда (III этап Программы по переселению граждан из аварийного жилищного фонда)</t>
  </si>
  <si>
    <t>Субсидии на обеспечение мероприятий по расселению непригодного для проживания жилищного фонда (IV этап Программы по переселению граждан из аварийного жилищного фонда)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</si>
  <si>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</si>
  <si>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на реализацию мероприятий по обеспечению жильем молодых семей</t>
  </si>
  <si>
    <t>Субсидии на государственную поддержку отрасли культуры (Федеральный проект "Сохранение культурного и исторического наследия")</t>
  </si>
  <si>
    <t>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</si>
  <si>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</si>
  <si>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Субсидии на реализацию мероприятий по модернизации школьных систем образования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</si>
  <si>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</si>
  <si>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обеспечение мероприятий по расселению непригодного для проживания жилищного фонда за счет средств республиканского бюджета Республики Коми (IV этап Программы по переселению граждан из аварийного жилищного фонда)</t>
  </si>
  <si>
    <t>Субсидии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</si>
  <si>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Субсидии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</si>
  <si>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</si>
  <si>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Субсидии на проведение комплексных кадастровых работ</t>
  </si>
  <si>
    <t>Субсидии на реализацию народных проектов в сфере дорожной деятельности, прошедших отбор в рамках проекта "Народный бюджет" (мероприятие 1)</t>
  </si>
  <si>
    <t>Субсидии на реализацию народных проектов в сфере образования, прошедших отбор в рамках проекта "Народный бюджет" (Мероприятие 1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</si>
  <si>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10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</si>
  <si>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11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</si>
  <si>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12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</si>
  <si>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13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</si>
  <si>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2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</si>
  <si>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3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</si>
  <si>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3 в рамках проекта "Народный бюджет")</t>
  </si>
  <si>
    <t>Субсидии на реализацию народных проектов в сфере образования, прошедших отбор в рамках проекта "Народный бюджет" (Мероприятие 4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</si>
  <si>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5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</si>
  <si>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6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</si>
  <si>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7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</si>
  <si>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8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</si>
  <si>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9 в рамках пилотного проекта "Народный бюджет в школе")</t>
  </si>
  <si>
    <t>Субсидии на софинансирование расходных обязательств органов местного самоуправления, возникающих при реализации муниципальных программ (подпрограмм) поддержки социально ориентированных некоммерческих организаций</t>
  </si>
  <si>
    <t>Субсидии на укрепление материально-технической базы и создание безопасных условий в организациях в сфере образования в Республике Коми (ввод новых мест)</t>
  </si>
  <si>
    <t>Субсидии на укрепление материально-технической базы и создание безопасных условий в организациях в сфере образования в Республике Коми (модернизация школьных систем образования)</t>
  </si>
  <si>
    <t>Субсидии на укрепление материально-технической базы и создание безопасных условий в организациях в сфере образования в Республике Коми (обеспечение комплексной безопасности)</t>
  </si>
  <si>
    <t>Субсидии на укрепление материально-технической базы и создание безопасных условий в организациях в сфере образования в Республике Коми (проведение капитальных и/или текущих ремонтов, приобретение оборудования для пищеблоков (общеобразовательные организации))</t>
  </si>
  <si>
    <t>Субсидии на укрепление материально-технической базы и создание безопасных условий в организациях в сфере образования в Республике Коми (проведение капитальных и/или текущих ремонтов, приобретение оборудования для пищеблоков)</t>
  </si>
  <si>
    <t>Субсидии на укрепление материально-технической базы муниципальных учреждений сферы культуры (Ремонт, капитальный ремонт и оснащение специальным оборудованием и материалами зданий муниципальных учреждений сферы культуры)</t>
  </si>
  <si>
    <t>Субсидия на приведение в нормативное состояние автомобильных дорог общего пользования местного значения, задействованных в маршрутах движения школьных автобусов</t>
  </si>
  <si>
    <t xml:space="preserve">Субсидии на укрепление материально-технической базы и создание безопасных условий в организациях в сфере образования (проведение капитальных и/или текущих ремонтов, приобретение оборудования для пищеблоков) </t>
  </si>
  <si>
    <t>Субвенции на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</si>
  <si>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Субвенции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</si>
  <si>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на осуществление государственного полномочия Республики Коми, предусмотренного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</si>
  <si>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 (Министерство юстиции Республики Коми)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</si>
  <si>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 (Служба Республики Коми строительного, жилищного и технического надзора (контроля))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</si>
  <si>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</si>
  <si>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</si>
  <si>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</si>
  <si>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</si>
  <si>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</si>
  <si>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пунктом 6 статьи 1 и статьей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</si>
  <si>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статьями 2 и 2(1)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</si>
  <si>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</si>
  <si>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</si>
  <si>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Субвенции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</si>
  <si>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</si>
  <si>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выполнение мероприятий по созданию безопасных условий в организациях в сфере физической культуры и спорта в Республике Коми (постановление Правительства Республики Коми от 22 сентября 2022 г. № 474)</t>
  </si>
  <si>
    <t>Иные межбюджетные трансферты на укрепление материально-технической базы организаций физкультурно-спортивной направленности в Республике Коми</t>
  </si>
  <si>
    <t>Распоряжение Правительства Республики Коми от 16 марта 2022 года № 71-р (о выделении бюджетных ассигнований бюджету муниципального образования муниципального района "Усть-Куломский" на мероприятия по предупреждению чрезвычайной ситуации-восстановление по временной схеме объекта транспортной инфраструктуры (автомобильный мост через р. Лопью в пос. Лопьювад сельского поселения "Тимшер" муниципального образования муниципального района "Усть-Куломский"), пострадавшего, произошедшей в результате ливневых дождей и весеннего половодья 2020 года на территории МО МР "Усть-Куломский")</t>
  </si>
  <si>
    <t>Распоряжение Правительства Республики Коми от 20 сентября 2022 г. № 418-р о выделении бюджетных ассигнований Комитету Республики коми гражданской обороны и чрезвычайных ситуаций для предоставления бюджету муниципального образования муниципального района "Усть-Куломский" на финансовое обеспечение расходов, связанных с восстановлением объекта "Обустройство водопровода в с. Пожег от скважины до водопроводного колодца существующего"</t>
  </si>
  <si>
    <t>Реализация мероприятий, направленных на исполнение наказов избирателей, рекомендуемых к выполнению в 2022 году (пункт 2 приложения № 1 к постановлению Правительства Республики Коми от 18 августа 2022 г. № 414)</t>
  </si>
  <si>
    <t>Реализация мероприятий, направленных на исполнение наказов избирателей, рекомендуемых к выполнению в 2022 году (пункт 35 приложения №1 постановления Правительства Республики Коми от 15 июля 2022 г. № 346 о выделении Министерству строительства и жилищно-коммунального хозяйства Республики Коми средств из резервного фонда Правительства Республики Коми)</t>
  </si>
  <si>
    <t>Реализация мероприятий, направленных на исполнение наказов избирателей, рекомендуемых к выполнению в 2022 году (пункты 1, 4, 7, 8, 9 приложения № 1 к постановлению Правительства Республики Коми от 2 августа 2022 г. № 385)</t>
  </si>
  <si>
    <t>ДОХОДЫ ОТ ПРОДАЖ</t>
  </si>
  <si>
    <t>Доходы от продажи земельных участков, государственная собственность на которые не разграничена</t>
  </si>
  <si>
    <t>Доходы от реализации имущества, находящегося в собственности муниципальных районов,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</si>
  <si>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разграничена</t>
  </si>
  <si>
    <t>ДОХОДЫ ОТ ОКАЗАНИЯ ПЛАТНЫХ УСЛУГ И КОМПЕНСАЦИИ ЗАТРАТ ГОСУДАРСТВА</t>
  </si>
  <si>
    <t>ПЛАТЕЖИ ПРИ ПОЛЬЗОВАНИИ ПРИРОДНЫМИ РЕСУРСАМИ</t>
  </si>
  <si>
    <t>ДОХОДЫ ОТ ИСПОЛЬЗОВАНИЯ ИМУЩЕСТВА, НАХОДЯЩЕГОСЯ В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</si>
  <si>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</si>
  <si>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</si>
  <si>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</si>
  <si>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</si>
  <si>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Рост НДФЛ связан с увеличением минимального размера оплаты труда с 01.01.2022 г. в соответствии с федеральным законом от 19.06.2000 г. № 82-ФЗ "О минимальном размере оплаты труда", а также увеличением денежного содержания в 1,1 раза органов местного самоуправления с 01.07.2022 г.</t>
  </si>
  <si>
    <t>Сумма доведена в течении 2022 года</t>
  </si>
  <si>
    <t xml:space="preserve">Сумма доведена в течении 2022 года  </t>
  </si>
  <si>
    <t>Несмотря на снижение норматива отчислений в местные бюджеты наблюдается рост поступлений акцизов по подакцизным товарам (продукции) в связи со значительным ростом цен на дизельное топливо в 2022 году по сравнению с 2021 годом (+12,4%).</t>
  </si>
  <si>
    <t>Отмена налога с 1 января 2021 г., согласно федерального закона от 02.06.2016 г. № 178-ФЗ "О внесении изменений в статью 346.32 части второй Налогового кодекса Российской Федерации и статью 5 Федерального закона "О внесении изменений в часть первую и часть вторую Налогового кодекса Российской Федерации и статью 26 Федерального закона "О банках и банковской деятельности"</t>
  </si>
  <si>
    <t>На рост поступлений также повлияла уплата авансовых платежей от налогоплательщиков с ОКВЭД 47.11.2 «Торговля розничная незамороженными продуктами, включая напитки и табачные изделия, в неспециализированных магазинах» в размере 190 тыс. руб., с ОКВЭД 49.41.2 «Перевозка грузов неспециализированными» в размере 861 тыс. руб., с ОКВЭД 16.10.1 «Производство пиломатериалов, кроме профилированных, толщиной более 6 мм; производство непропитанных железнодорожных и трамвайных шпал из древесины» в размере 979 тыс. руб., с ОКВЭД 16.10 «Распиловка и строгание древесины» в размере 200 тыс. руб., с ОКВЭД 02.20 «Лесозаготовки» в размере 120 тыс. руб., с ОКВЭД 47.11 «Торговля розничная преимущественно пищевыми продуктами, включая напитки, и табачными изделиями в неспециализированных магазинах» в размере 1 724 тыс. руб., ОКВЭД 47.1 «Торговля розничная в неспециализированных магазинах» в размере 1 043 тыс. руб., с ОКВЭД 16.10 «Распиловка и строгание древесины» в размере 174 тыс. руб., с ОКВЭД 01.50 «Смешанное сельское хозяйство» в размере 283 тыс. руб., с ОКВЭД 68.20.2 «Аренда и управление собственным или арендованным нежилым недвижимым имуществом» в размере 331 тыс. руб., с ОКВЭД 02.10 «Лесоводство и прочая лесохозяйственная деятельность» в размере 350 тыс. руб., а так же оплата задолженности налогоплательщиков с ОКВЭД 16.1 «Распиловка и строгание древесины» в размере 514 тыс. руб., с ОКВЭД 49.4 «Деятельность автомобильного грузового транспорта и услуги по перевозкам» в размере 1 351 тыс. руб., с ОКВЭД 47.11 «Торговля розничная преимущественно пищевыми продуктами, включая напитки, и табачными изделиями в неспециализированных магазинах» в размере 124 тыс. руб.</t>
  </si>
  <si>
    <t>Данное отклонение обусловлено оплатой задолженности за 2021 год налогоплательщиком с ОКВЭД 01.41 «Разведение молочного крупного рогатого скота, производство сырого молока» и уплатой авансового платежа за 2022 г. налогоплательщиком с ОКВЭД 01.50 «Смешанное сельское хозяйство».</t>
  </si>
  <si>
    <t>Первоначальные прогнозные показатели были завышены администратором доходов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</si>
  <si>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</si>
  <si>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Увеличение количества исков налогового органа, предъявленных и рассмотренных в суде</t>
  </si>
  <si>
    <t>Уточненные бюджетные назначения                         за 2022 г.</t>
  </si>
  <si>
    <t>Перевыпление плана в связи исчислением платежей, как за сверхлимитное воздействие на окружающую среду в отсутствии действующей разрешительной документации.</t>
  </si>
  <si>
    <t>Увеличения количества договоров найма специализированного жилищного фонда с детьми сиротами.</t>
  </si>
  <si>
    <t>Частичная оплата задолженности за предыдущий период</t>
  </si>
  <si>
    <t xml:space="preserve">Заключение новых договоров аренды </t>
  </si>
  <si>
    <t>Доходы не планировались. Продажа муниципального объекта здания ангара с. Усть-Кулом</t>
  </si>
  <si>
    <t>Невыполнение плана в связи с несостоявшимися аукционами на право заключения договоров аренды на земельные участки (отсутствие, претендентов или  участников торгов)</t>
  </si>
  <si>
    <t>Доходы не планировались. Продажа земельного участка под муниципальным объектом - здание ангара с. Усть-Кулом</t>
  </si>
  <si>
    <t>Субсидия поступила по фактической потребности</t>
  </si>
  <si>
    <t>Отсутсвие фактической потребности</t>
  </si>
  <si>
    <t>Увеличение плана по фактической потребности</t>
  </si>
  <si>
    <t>Увеличение финансирования по фактической потребности</t>
  </si>
  <si>
    <t>Поступление финансирования по фактической потребности</t>
  </si>
  <si>
    <t>Уменьшение плана по фактической потребности</t>
  </si>
  <si>
    <t>Сумма поступила в течении 2022 года</t>
  </si>
  <si>
    <t>Увеличение плана по фактическому поступлению</t>
  </si>
  <si>
    <t>СУБВЕНЦИИ</t>
  </si>
  <si>
    <t>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</si>
  <si>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</si>
  <si>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</si>
  <si>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</si>
  <si>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не планировались. Уточнение плана по фактическому поступлению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</si>
</sst>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(* #,##0.00_);_(* \(#,##0.00\);_(* &quot;-&quot;??_);_(@_)"/>
    <numFmt numFmtId="165" formatCode="_(* #,##0.0_);_(* \(#,##0.0\);_(* &quot;-&quot;??_);_(@_)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3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3" borderId="2">
      <alignment horizontal="left" vertical="top" wrapText="1"/>
    </xf>
    <xf numFmtId="4" fontId="8" fillId="3" borderId="2">
      <alignment horizontal="right" vertical="top" shrinkToFit="1"/>
    </xf>
    <xf numFmtId="4" fontId="8" fillId="3" borderId="3">
      <alignment horizontal="right" vertical="top" shrinkToFit="1"/>
    </xf>
    <xf numFmtId="0" fontId="9" fillId="0" borderId="2">
      <alignment horizontal="left" vertical="top" wrapText="1"/>
    </xf>
    <xf numFmtId="0" fontId="11" fillId="0" borderId="2">
      <alignment horizontal="left" vertical="top" wrapText="1"/>
    </xf>
    <xf numFmtId="4" fontId="11" fillId="0" borderId="2">
      <alignment horizontal="right" vertical="top" shrinkToFit="1"/>
    </xf>
    <xf numFmtId="4" fontId="9" fillId="0" borderId="3">
      <alignment horizontal="right" vertical="top" shrinkToFit="1"/>
    </xf>
    <xf numFmtId="4" fontId="9" fillId="0" borderId="2">
      <alignment horizontal="right" vertical="top" shrinkToFit="1"/>
    </xf>
    <xf numFmtId="4" fontId="9" fillId="0" borderId="3">
      <alignment horizontal="right" vertical="top" shrinkToFit="1"/>
    </xf>
  </cellStyleXfs>
  <cellXfs count="6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 wrapText="1"/>
    </xf>
    <xf numFmtId="43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165" fontId="10" fillId="0" borderId="0" xfId="1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1" applyFont="1" applyAlignment="1">
      <alignment horizontal="center" vertical="center"/>
    </xf>
    <xf numFmtId="164" fontId="10" fillId="0" borderId="0" xfId="1" applyFont="1" applyAlignment="1">
      <alignment vertical="center"/>
    </xf>
    <xf numFmtId="43" fontId="10" fillId="0" borderId="0" xfId="0" applyNumberFormat="1" applyFont="1" applyAlignment="1">
      <alignment horizontal="center" vertical="center"/>
    </xf>
    <xf numFmtId="164" fontId="7" fillId="0" borderId="1" xfId="1" applyFont="1" applyBorder="1" applyAlignment="1" applyProtection="1">
      <alignment horizontal="center" vertical="center" wrapText="1"/>
    </xf>
    <xf numFmtId="164" fontId="7" fillId="0" borderId="1" xfId="1" applyFont="1" applyBorder="1" applyAlignment="1" applyProtection="1">
      <alignment horizontal="righ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164" fontId="10" fillId="0" borderId="1" xfId="1" applyFont="1" applyBorder="1" applyAlignment="1" applyProtection="1">
      <alignment horizontal="center" vertical="center" wrapText="1"/>
    </xf>
    <xf numFmtId="164" fontId="10" fillId="0" borderId="1" xfId="1" applyFont="1" applyBorder="1" applyAlignment="1" applyProtection="1">
      <alignment horizontal="right" vertical="center" wrapText="1"/>
    </xf>
    <xf numFmtId="4" fontId="10" fillId="0" borderId="1" xfId="1" applyNumberFormat="1" applyFont="1" applyBorder="1" applyAlignment="1" applyProtection="1">
      <alignment horizontal="right" vertical="center" wrapText="1"/>
    </xf>
    <xf numFmtId="165" fontId="10" fillId="0" borderId="1" xfId="1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2" fontId="10" fillId="0" borderId="1" xfId="1" applyNumberFormat="1" applyFont="1" applyBorder="1" applyAlignment="1" applyProtection="1">
      <alignment horizontal="right" vertical="center" wrapText="1"/>
    </xf>
    <xf numFmtId="49" fontId="10" fillId="0" borderId="1" xfId="0" applyNumberFormat="1" applyFont="1" applyBorder="1" applyAlignment="1">
      <alignment vertical="center" wrapText="1"/>
    </xf>
    <xf numFmtId="164" fontId="10" fillId="0" borderId="1" xfId="1" applyFont="1" applyBorder="1" applyAlignment="1">
      <alignment vertical="center"/>
    </xf>
    <xf numFmtId="49" fontId="7" fillId="0" borderId="1" xfId="0" applyNumberFormat="1" applyFont="1" applyBorder="1" applyAlignment="1">
      <alignment vertical="center" wrapText="1"/>
    </xf>
    <xf numFmtId="164" fontId="7" fillId="0" borderId="1" xfId="1" applyFont="1" applyBorder="1" applyAlignment="1">
      <alignment horizontal="center" vertical="center"/>
    </xf>
    <xf numFmtId="164" fontId="10" fillId="0" borderId="1" xfId="1" applyFont="1" applyBorder="1" applyAlignment="1">
      <alignment horizontal="center" vertical="center"/>
    </xf>
    <xf numFmtId="164" fontId="10" fillId="0" borderId="1" xfId="1" applyFont="1" applyBorder="1" applyAlignment="1">
      <alignment horizontal="right" vertical="center"/>
    </xf>
    <xf numFmtId="49" fontId="10" fillId="0" borderId="1" xfId="0" quotePrefix="1" applyNumberFormat="1" applyFont="1" applyBorder="1" applyAlignment="1">
      <alignment vertical="center" wrapText="1"/>
    </xf>
    <xf numFmtId="164" fontId="7" fillId="0" borderId="1" xfId="1" applyFont="1" applyBorder="1" applyAlignment="1">
      <alignment vertical="center"/>
    </xf>
    <xf numFmtId="49" fontId="10" fillId="0" borderId="1" xfId="0" applyNumberFormat="1" applyFont="1" applyFill="1" applyBorder="1" applyAlignment="1" applyProtection="1">
      <alignment horizontal="left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4" fontId="7" fillId="0" borderId="1" xfId="1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 applyProtection="1">
      <alignment horizontal="left" vertical="center" wrapText="1"/>
    </xf>
    <xf numFmtId="164" fontId="7" fillId="4" borderId="1" xfId="1" applyFont="1" applyFill="1" applyBorder="1" applyAlignment="1" applyProtection="1">
      <alignment horizontal="center" vertical="center" wrapText="1"/>
    </xf>
    <xf numFmtId="164" fontId="7" fillId="4" borderId="1" xfId="1" applyFont="1" applyFill="1" applyBorder="1" applyAlignment="1" applyProtection="1">
      <alignment horizontal="right" vertical="center" wrapText="1"/>
    </xf>
    <xf numFmtId="165" fontId="7" fillId="4" borderId="1" xfId="1" applyNumberFormat="1" applyFont="1" applyFill="1" applyBorder="1" applyAlignment="1" applyProtection="1">
      <alignment horizontal="center" vertical="center" wrapText="1"/>
    </xf>
    <xf numFmtId="4" fontId="7" fillId="4" borderId="1" xfId="1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Alignment="1">
      <alignment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 applyProtection="1">
      <alignment horizontal="left" vertical="center" wrapText="1"/>
    </xf>
    <xf numFmtId="4" fontId="13" fillId="0" borderId="1" xfId="0" applyNumberFormat="1" applyFont="1" applyBorder="1" applyAlignment="1" applyProtection="1">
      <alignment horizontal="left" vertical="center" wrapText="1"/>
    </xf>
    <xf numFmtId="4" fontId="6" fillId="4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12" fillId="0" borderId="4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5" fontId="15" fillId="0" borderId="0" xfId="1" applyNumberFormat="1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</cellXfs>
  <cellStyles count="12">
    <cellStyle name="ex72" xfId="3"/>
    <cellStyle name="ex73" xfId="4"/>
    <cellStyle name="ex74" xfId="5"/>
    <cellStyle name="ex75" xfId="9"/>
    <cellStyle name="ex78" xfId="10"/>
    <cellStyle name="ex79" xfId="11"/>
    <cellStyle name="ex85" xfId="6"/>
    <cellStyle name="ex91" xfId="7"/>
    <cellStyle name="ex93" xfId="8"/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I128"/>
  <sheetViews>
    <sheetView tabSelected="1" zoomScale="93" zoomScaleNormal="93" workbookViewId="0">
      <pane ySplit="8" topLeftCell="A9" activePane="bottomLeft" state="frozen"/>
      <selection pane="bottomLeft" activeCell="I21" sqref="I21"/>
    </sheetView>
  </sheetViews>
  <sheetFormatPr defaultColWidth="8.85546875" defaultRowHeight="16.5" x14ac:dyDescent="0.2"/>
  <cols>
    <col min="1" max="1" width="77.28515625" style="47" customWidth="1"/>
    <col min="2" max="2" width="20.42578125" style="35" customWidth="1"/>
    <col min="3" max="3" width="21.85546875" style="10" customWidth="1"/>
    <col min="4" max="4" width="21" style="10" customWidth="1"/>
    <col min="5" max="5" width="18.140625" style="8" customWidth="1"/>
    <col min="6" max="6" width="12.5703125" style="9" customWidth="1"/>
    <col min="7" max="7" width="18.5703125" style="10" customWidth="1"/>
    <col min="8" max="8" width="10.85546875" style="9" customWidth="1"/>
    <col min="9" max="9" width="82.5703125" style="55" customWidth="1"/>
    <col min="10" max="16384" width="8.85546875" style="1"/>
  </cols>
  <sheetData>
    <row r="1" spans="1:9" ht="20.45" customHeight="1" x14ac:dyDescent="0.2">
      <c r="B1" s="7"/>
      <c r="C1" s="7"/>
      <c r="D1" s="7"/>
      <c r="I1" s="58" t="s">
        <v>11</v>
      </c>
    </row>
    <row r="2" spans="1:9" ht="13.15" customHeight="1" x14ac:dyDescent="0.2">
      <c r="B2" s="11"/>
      <c r="C2" s="12"/>
      <c r="D2" s="12"/>
    </row>
    <row r="3" spans="1:9" s="3" customFormat="1" ht="35.25" customHeight="1" x14ac:dyDescent="0.2">
      <c r="A3" s="60" t="s">
        <v>54</v>
      </c>
      <c r="B3" s="60"/>
      <c r="C3" s="60"/>
      <c r="D3" s="60"/>
      <c r="E3" s="60"/>
      <c r="F3" s="61"/>
      <c r="G3" s="60"/>
      <c r="H3" s="61"/>
      <c r="I3" s="62"/>
    </row>
    <row r="4" spans="1:9" s="3" customFormat="1" ht="27" customHeight="1" x14ac:dyDescent="0.2">
      <c r="A4" s="48"/>
      <c r="B4" s="4"/>
      <c r="C4" s="4"/>
      <c r="D4" s="4"/>
      <c r="E4" s="4"/>
      <c r="F4" s="5"/>
      <c r="G4" s="4"/>
      <c r="H4" s="5"/>
      <c r="I4" s="56"/>
    </row>
    <row r="5" spans="1:9" x14ac:dyDescent="0.2">
      <c r="B5" s="13"/>
      <c r="C5" s="13"/>
      <c r="D5" s="13"/>
    </row>
    <row r="6" spans="1:9" ht="59.45" customHeight="1" x14ac:dyDescent="0.2">
      <c r="A6" s="63" t="s">
        <v>0</v>
      </c>
      <c r="B6" s="63" t="s">
        <v>55</v>
      </c>
      <c r="C6" s="63" t="s">
        <v>147</v>
      </c>
      <c r="D6" s="63" t="s">
        <v>60</v>
      </c>
      <c r="E6" s="64" t="s">
        <v>28</v>
      </c>
      <c r="F6" s="64"/>
      <c r="G6" s="64" t="s">
        <v>29</v>
      </c>
      <c r="H6" s="64"/>
      <c r="I6" s="63" t="s">
        <v>30</v>
      </c>
    </row>
    <row r="7" spans="1:9" ht="27" customHeight="1" x14ac:dyDescent="0.2">
      <c r="A7" s="63"/>
      <c r="B7" s="63"/>
      <c r="C7" s="63"/>
      <c r="D7" s="63"/>
      <c r="E7" s="36" t="s">
        <v>9</v>
      </c>
      <c r="F7" s="37" t="s">
        <v>10</v>
      </c>
      <c r="G7" s="36" t="s">
        <v>9</v>
      </c>
      <c r="H7" s="37" t="s">
        <v>10</v>
      </c>
      <c r="I7" s="63"/>
    </row>
    <row r="8" spans="1:9" s="3" customFormat="1" ht="13.9" customHeight="1" x14ac:dyDescent="0.2">
      <c r="A8" s="38" t="s">
        <v>18</v>
      </c>
      <c r="B8" s="38" t="s">
        <v>19</v>
      </c>
      <c r="C8" s="38" t="s">
        <v>20</v>
      </c>
      <c r="D8" s="38" t="s">
        <v>21</v>
      </c>
      <c r="E8" s="38" t="s">
        <v>22</v>
      </c>
      <c r="F8" s="39" t="s">
        <v>23</v>
      </c>
      <c r="G8" s="38" t="s">
        <v>24</v>
      </c>
      <c r="H8" s="39" t="s">
        <v>25</v>
      </c>
      <c r="I8" s="38" t="s">
        <v>26</v>
      </c>
    </row>
    <row r="9" spans="1:9" s="2" customFormat="1" ht="28.5" customHeight="1" x14ac:dyDescent="0.2">
      <c r="A9" s="40" t="s">
        <v>16</v>
      </c>
      <c r="B9" s="41">
        <f>B10+B34</f>
        <v>1708051031.8500001</v>
      </c>
      <c r="C9" s="41">
        <f t="shared" ref="C9:D9" si="0">C10+C34</f>
        <v>2012430198.8599999</v>
      </c>
      <c r="D9" s="41">
        <f t="shared" si="0"/>
        <v>2011436413.0900002</v>
      </c>
      <c r="E9" s="42">
        <f>D9-B9</f>
        <v>303385381.24000001</v>
      </c>
      <c r="F9" s="43">
        <f>D9/B9*100</f>
        <v>117.76207944509723</v>
      </c>
      <c r="G9" s="44">
        <f>D9-C9</f>
        <v>-993785.76999974251</v>
      </c>
      <c r="H9" s="43">
        <f>D9/C9*100</f>
        <v>99.950617627853006</v>
      </c>
      <c r="I9" s="46"/>
    </row>
    <row r="10" spans="1:9" s="2" customFormat="1" ht="28.5" customHeight="1" x14ac:dyDescent="0.2">
      <c r="A10" s="40" t="s">
        <v>1</v>
      </c>
      <c r="B10" s="41">
        <f>B11+B12+B13+B18+B19+B22+B26+B27+B28+B32+B33</f>
        <v>378927600</v>
      </c>
      <c r="C10" s="41">
        <f t="shared" ref="C10:D10" si="1">C11+C12+C13+C18+C19+C22+C26+C27+C28+C32+C33</f>
        <v>396086345</v>
      </c>
      <c r="D10" s="41">
        <f t="shared" si="1"/>
        <v>421878121.12</v>
      </c>
      <c r="E10" s="44">
        <f t="shared" ref="E10:E39" si="2">D10-B10</f>
        <v>42950521.120000005</v>
      </c>
      <c r="F10" s="43">
        <f t="shared" ref="F10:F57" si="3">D10/B10*100</f>
        <v>111.33475659202443</v>
      </c>
      <c r="G10" s="42">
        <f t="shared" ref="G10:G33" si="4">D10-C10</f>
        <v>25791776.120000005</v>
      </c>
      <c r="H10" s="43">
        <f t="shared" ref="H10:H94" si="5">D10/C10*100</f>
        <v>106.51165495745632</v>
      </c>
      <c r="I10" s="45"/>
    </row>
    <row r="11" spans="1:9" ht="73.5" customHeight="1" x14ac:dyDescent="0.2">
      <c r="A11" s="6" t="s">
        <v>56</v>
      </c>
      <c r="B11" s="14">
        <v>311044000</v>
      </c>
      <c r="C11" s="15">
        <v>318995484.92000002</v>
      </c>
      <c r="D11" s="15">
        <v>337615193.13</v>
      </c>
      <c r="E11" s="17">
        <f t="shared" si="2"/>
        <v>26571193.129999995</v>
      </c>
      <c r="F11" s="16">
        <f t="shared" si="3"/>
        <v>108.54258340620619</v>
      </c>
      <c r="G11" s="15">
        <f t="shared" si="4"/>
        <v>18619708.209999979</v>
      </c>
      <c r="H11" s="16">
        <f t="shared" si="5"/>
        <v>105.83698174118972</v>
      </c>
      <c r="I11" s="50" t="s">
        <v>137</v>
      </c>
    </row>
    <row r="12" spans="1:9" ht="73.5" customHeight="1" x14ac:dyDescent="0.2">
      <c r="A12" s="6" t="s">
        <v>57</v>
      </c>
      <c r="B12" s="14">
        <v>31141320</v>
      </c>
      <c r="C12" s="15">
        <v>33026320</v>
      </c>
      <c r="D12" s="15">
        <v>35935155.399999999</v>
      </c>
      <c r="E12" s="17">
        <f t="shared" si="2"/>
        <v>4793835.3999999985</v>
      </c>
      <c r="F12" s="16">
        <f t="shared" si="3"/>
        <v>115.39380925407143</v>
      </c>
      <c r="G12" s="15">
        <f t="shared" si="4"/>
        <v>2908835.3999999985</v>
      </c>
      <c r="H12" s="16">
        <f t="shared" si="5"/>
        <v>108.80762797671674</v>
      </c>
      <c r="I12" s="50" t="s">
        <v>140</v>
      </c>
    </row>
    <row r="13" spans="1:9" s="2" customFormat="1" ht="21.75" customHeight="1" x14ac:dyDescent="0.2">
      <c r="A13" s="6" t="s">
        <v>59</v>
      </c>
      <c r="B13" s="14">
        <f>B14+B15+B16+B17</f>
        <v>16188000</v>
      </c>
      <c r="C13" s="14">
        <f t="shared" ref="C13:G13" si="6">C14+C15+C16+C17</f>
        <v>22157473.829999998</v>
      </c>
      <c r="D13" s="14">
        <f t="shared" si="6"/>
        <v>24310329.5</v>
      </c>
      <c r="E13" s="14">
        <f t="shared" si="6"/>
        <v>8122329.5000000009</v>
      </c>
      <c r="F13" s="16">
        <f>D13/B13*100</f>
        <v>150.17500308870768</v>
      </c>
      <c r="G13" s="14">
        <f t="shared" si="6"/>
        <v>2152855.6700000027</v>
      </c>
      <c r="H13" s="16">
        <f t="shared" si="5"/>
        <v>109.71616027403428</v>
      </c>
      <c r="I13" s="50"/>
    </row>
    <row r="14" spans="1:9" ht="387" customHeight="1" x14ac:dyDescent="0.2">
      <c r="A14" s="22" t="s">
        <v>2</v>
      </c>
      <c r="B14" s="18">
        <v>14200000</v>
      </c>
      <c r="C14" s="19">
        <v>21243473.829999998</v>
      </c>
      <c r="D14" s="19">
        <v>23071994.210000001</v>
      </c>
      <c r="E14" s="20">
        <f t="shared" si="2"/>
        <v>8871994.2100000009</v>
      </c>
      <c r="F14" s="21">
        <f t="shared" si="3"/>
        <v>162.47883246478872</v>
      </c>
      <c r="G14" s="19">
        <f t="shared" si="4"/>
        <v>1828520.3800000027</v>
      </c>
      <c r="H14" s="21">
        <f t="shared" si="5"/>
        <v>108.60744525416446</v>
      </c>
      <c r="I14" s="51" t="s">
        <v>142</v>
      </c>
    </row>
    <row r="15" spans="1:9" ht="89.25" customHeight="1" x14ac:dyDescent="0.2">
      <c r="A15" s="22" t="s">
        <v>3</v>
      </c>
      <c r="B15" s="18">
        <v>0</v>
      </c>
      <c r="C15" s="19">
        <v>0</v>
      </c>
      <c r="D15" s="19">
        <v>3634.22</v>
      </c>
      <c r="E15" s="20">
        <f t="shared" si="2"/>
        <v>3634.22</v>
      </c>
      <c r="F15" s="21" t="s">
        <v>17</v>
      </c>
      <c r="G15" s="20">
        <f t="shared" si="4"/>
        <v>3634.22</v>
      </c>
      <c r="H15" s="21" t="s">
        <v>17</v>
      </c>
      <c r="I15" s="51" t="s">
        <v>141</v>
      </c>
    </row>
    <row r="16" spans="1:9" ht="68.25" customHeight="1" x14ac:dyDescent="0.2">
      <c r="A16" s="22" t="s">
        <v>4</v>
      </c>
      <c r="B16" s="18">
        <v>86000</v>
      </c>
      <c r="C16" s="19">
        <v>152000</v>
      </c>
      <c r="D16" s="19">
        <v>158058.44</v>
      </c>
      <c r="E16" s="20">
        <f t="shared" si="2"/>
        <v>72058.44</v>
      </c>
      <c r="F16" s="21">
        <f t="shared" si="3"/>
        <v>183.78888372093024</v>
      </c>
      <c r="G16" s="20">
        <f t="shared" si="4"/>
        <v>6058.4400000000023</v>
      </c>
      <c r="H16" s="21">
        <f t="shared" si="5"/>
        <v>103.98581578947368</v>
      </c>
      <c r="I16" s="50" t="s">
        <v>143</v>
      </c>
    </row>
    <row r="17" spans="1:9" ht="50.25" customHeight="1" x14ac:dyDescent="0.2">
      <c r="A17" s="22" t="s">
        <v>5</v>
      </c>
      <c r="B17" s="18">
        <v>1902000</v>
      </c>
      <c r="C17" s="19">
        <v>762000</v>
      </c>
      <c r="D17" s="19">
        <v>1076642.6299999999</v>
      </c>
      <c r="E17" s="20">
        <f t="shared" si="2"/>
        <v>-825357.37000000011</v>
      </c>
      <c r="F17" s="21">
        <f t="shared" si="3"/>
        <v>56.605816508937956</v>
      </c>
      <c r="G17" s="20">
        <f t="shared" si="4"/>
        <v>314642.62999999989</v>
      </c>
      <c r="H17" s="21">
        <f t="shared" si="5"/>
        <v>141.29168372703413</v>
      </c>
      <c r="I17" s="52" t="s">
        <v>144</v>
      </c>
    </row>
    <row r="18" spans="1:9" s="2" customFormat="1" ht="28.5" customHeight="1" x14ac:dyDescent="0.2">
      <c r="A18" s="6" t="s">
        <v>58</v>
      </c>
      <c r="B18" s="14">
        <f>B20+B21</f>
        <v>2055000</v>
      </c>
      <c r="C18" s="14">
        <f t="shared" ref="C18:D18" si="7">C20+C21</f>
        <v>2463000</v>
      </c>
      <c r="D18" s="14">
        <f t="shared" si="7"/>
        <v>3014859.66</v>
      </c>
      <c r="E18" s="20">
        <f t="shared" si="2"/>
        <v>959859.66000000015</v>
      </c>
      <c r="F18" s="21">
        <f t="shared" si="3"/>
        <v>146.70849927007299</v>
      </c>
      <c r="G18" s="20">
        <f t="shared" si="4"/>
        <v>551859.66000000015</v>
      </c>
      <c r="H18" s="21">
        <f t="shared" si="5"/>
        <v>122.40599512789284</v>
      </c>
      <c r="I18" s="52"/>
    </row>
    <row r="19" spans="1:9" s="2" customFormat="1" ht="24" hidden="1" customHeight="1" x14ac:dyDescent="0.2">
      <c r="A19" s="6" t="s">
        <v>27</v>
      </c>
      <c r="B19" s="14">
        <v>0</v>
      </c>
      <c r="C19" s="15">
        <v>0</v>
      </c>
      <c r="D19" s="15">
        <v>0</v>
      </c>
      <c r="E19" s="20">
        <f t="shared" si="2"/>
        <v>0</v>
      </c>
      <c r="F19" s="21" t="e">
        <f t="shared" si="3"/>
        <v>#DIV/0!</v>
      </c>
      <c r="G19" s="20">
        <f t="shared" si="4"/>
        <v>0</v>
      </c>
      <c r="H19" s="21" t="e">
        <f t="shared" si="5"/>
        <v>#DIV/0!</v>
      </c>
      <c r="I19" s="52" t="s">
        <v>53</v>
      </c>
    </row>
    <row r="20" spans="1:9" s="2" customFormat="1" ht="56.25" customHeight="1" x14ac:dyDescent="0.2">
      <c r="A20" s="22" t="s">
        <v>136</v>
      </c>
      <c r="B20" s="18">
        <v>2055000</v>
      </c>
      <c r="C20" s="19">
        <v>2455000</v>
      </c>
      <c r="D20" s="19">
        <v>3006859.66</v>
      </c>
      <c r="E20" s="20">
        <f t="shared" si="2"/>
        <v>951859.66000000015</v>
      </c>
      <c r="F20" s="21">
        <f t="shared" si="3"/>
        <v>146.31920486618006</v>
      </c>
      <c r="G20" s="20">
        <f t="shared" si="4"/>
        <v>551859.66000000015</v>
      </c>
      <c r="H20" s="21">
        <f t="shared" si="5"/>
        <v>122.4790085539715</v>
      </c>
      <c r="I20" s="52" t="s">
        <v>146</v>
      </c>
    </row>
    <row r="21" spans="1:9" ht="89.25" customHeight="1" x14ac:dyDescent="0.2">
      <c r="A21" s="22" t="s">
        <v>145</v>
      </c>
      <c r="B21" s="18">
        <v>0</v>
      </c>
      <c r="C21" s="19">
        <v>8000</v>
      </c>
      <c r="D21" s="19">
        <v>8000</v>
      </c>
      <c r="E21" s="20">
        <f t="shared" si="2"/>
        <v>8000</v>
      </c>
      <c r="F21" s="21" t="s">
        <v>17</v>
      </c>
      <c r="G21" s="20">
        <f t="shared" si="4"/>
        <v>0</v>
      </c>
      <c r="H21" s="21">
        <f t="shared" si="5"/>
        <v>100</v>
      </c>
      <c r="I21" s="52" t="s">
        <v>168</v>
      </c>
    </row>
    <row r="22" spans="1:9" s="2" customFormat="1" ht="38.25" customHeight="1" x14ac:dyDescent="0.2">
      <c r="A22" s="6" t="s">
        <v>132</v>
      </c>
      <c r="B22" s="14">
        <f>B23+B24+B25</f>
        <v>14675000</v>
      </c>
      <c r="C22" s="14">
        <f t="shared" ref="C22:D22" si="8">C23+C24+C25</f>
        <v>14675000</v>
      </c>
      <c r="D22" s="14">
        <f t="shared" si="8"/>
        <v>15463673.459999999</v>
      </c>
      <c r="E22" s="15">
        <f t="shared" si="2"/>
        <v>788673.45999999903</v>
      </c>
      <c r="F22" s="16">
        <f t="shared" si="3"/>
        <v>105.37426548551959</v>
      </c>
      <c r="G22" s="15">
        <f t="shared" si="4"/>
        <v>788673.45999999903</v>
      </c>
      <c r="H22" s="16">
        <f t="shared" si="5"/>
        <v>105.37426548551959</v>
      </c>
      <c r="I22" s="59"/>
    </row>
    <row r="23" spans="1:9" ht="106.5" customHeight="1" x14ac:dyDescent="0.2">
      <c r="A23" s="22" t="s">
        <v>133</v>
      </c>
      <c r="B23" s="18">
        <v>13346000</v>
      </c>
      <c r="C23" s="19">
        <v>13346000</v>
      </c>
      <c r="D23" s="19">
        <v>13944933.619999999</v>
      </c>
      <c r="E23" s="20">
        <f>D23-B23</f>
        <v>598933.61999999918</v>
      </c>
      <c r="F23" s="21">
        <f t="shared" si="3"/>
        <v>104.48773879814175</v>
      </c>
      <c r="G23" s="20">
        <f t="shared" si="4"/>
        <v>598933.61999999918</v>
      </c>
      <c r="H23" s="21">
        <f t="shared" si="5"/>
        <v>104.48773879814175</v>
      </c>
      <c r="I23" s="59" t="s">
        <v>151</v>
      </c>
    </row>
    <row r="24" spans="1:9" ht="79.5" customHeight="1" x14ac:dyDescent="0.2">
      <c r="A24" s="22" t="s">
        <v>134</v>
      </c>
      <c r="B24" s="18">
        <v>1109000</v>
      </c>
      <c r="C24" s="19">
        <v>1109000</v>
      </c>
      <c r="D24" s="19">
        <v>1191218.8700000001</v>
      </c>
      <c r="E24" s="20">
        <f>D24-B24</f>
        <v>82218.870000000112</v>
      </c>
      <c r="F24" s="21">
        <f t="shared" si="3"/>
        <v>107.41378449053202</v>
      </c>
      <c r="G24" s="20">
        <f t="shared" si="4"/>
        <v>82218.870000000112</v>
      </c>
      <c r="H24" s="21">
        <f t="shared" si="5"/>
        <v>107.41378449053202</v>
      </c>
      <c r="I24" s="50" t="s">
        <v>150</v>
      </c>
    </row>
    <row r="25" spans="1:9" ht="89.25" customHeight="1" x14ac:dyDescent="0.2">
      <c r="A25" s="22" t="s">
        <v>135</v>
      </c>
      <c r="B25" s="18">
        <v>220000</v>
      </c>
      <c r="C25" s="19">
        <v>220000</v>
      </c>
      <c r="D25" s="19">
        <v>327520.96999999997</v>
      </c>
      <c r="E25" s="20">
        <f t="shared" si="2"/>
        <v>107520.96999999997</v>
      </c>
      <c r="F25" s="21">
        <f t="shared" si="3"/>
        <v>148.87316818181816</v>
      </c>
      <c r="G25" s="20">
        <f t="shared" si="4"/>
        <v>107520.96999999997</v>
      </c>
      <c r="H25" s="21">
        <f t="shared" si="5"/>
        <v>148.87316818181816</v>
      </c>
      <c r="I25" s="52" t="s">
        <v>149</v>
      </c>
    </row>
    <row r="26" spans="1:9" s="2" customFormat="1" ht="51" customHeight="1" x14ac:dyDescent="0.2">
      <c r="A26" s="6" t="s">
        <v>131</v>
      </c>
      <c r="B26" s="14">
        <v>274280</v>
      </c>
      <c r="C26" s="15">
        <v>914280</v>
      </c>
      <c r="D26" s="15">
        <v>1066340.3500000001</v>
      </c>
      <c r="E26" s="17">
        <f t="shared" si="2"/>
        <v>792060.35000000009</v>
      </c>
      <c r="F26" s="16">
        <f t="shared" si="3"/>
        <v>388.77801881289196</v>
      </c>
      <c r="G26" s="17">
        <f t="shared" si="4"/>
        <v>152060.35000000009</v>
      </c>
      <c r="H26" s="16">
        <f t="shared" si="5"/>
        <v>116.63170472940456</v>
      </c>
      <c r="I26" s="52" t="s">
        <v>148</v>
      </c>
    </row>
    <row r="27" spans="1:9" s="2" customFormat="1" ht="36" customHeight="1" x14ac:dyDescent="0.2">
      <c r="A27" s="6" t="s">
        <v>130</v>
      </c>
      <c r="B27" s="14">
        <v>0</v>
      </c>
      <c r="C27" s="15">
        <v>304786.25</v>
      </c>
      <c r="D27" s="15">
        <v>314076.06</v>
      </c>
      <c r="E27" s="17">
        <f t="shared" si="2"/>
        <v>314076.06</v>
      </c>
      <c r="F27" s="16" t="s">
        <v>17</v>
      </c>
      <c r="G27" s="17">
        <f t="shared" si="4"/>
        <v>9289.8099999999977</v>
      </c>
      <c r="H27" s="16">
        <f t="shared" si="5"/>
        <v>103.04797542540058</v>
      </c>
      <c r="I27" s="52" t="s">
        <v>48</v>
      </c>
    </row>
    <row r="28" spans="1:9" s="2" customFormat="1" ht="36" customHeight="1" x14ac:dyDescent="0.2">
      <c r="A28" s="6" t="s">
        <v>126</v>
      </c>
      <c r="B28" s="14">
        <f>B29+B30+B31</f>
        <v>1050000</v>
      </c>
      <c r="C28" s="14">
        <f t="shared" ref="C28:D28" si="9">C29+C30+C31</f>
        <v>1050000</v>
      </c>
      <c r="D28" s="14">
        <f t="shared" si="9"/>
        <v>1595919.63</v>
      </c>
      <c r="E28" s="17">
        <f t="shared" si="2"/>
        <v>545919.62999999989</v>
      </c>
      <c r="F28" s="16">
        <f t="shared" si="3"/>
        <v>151.9923457142857</v>
      </c>
      <c r="G28" s="17">
        <f t="shared" si="4"/>
        <v>545919.62999999989</v>
      </c>
      <c r="H28" s="16" t="s">
        <v>17</v>
      </c>
      <c r="I28" s="52"/>
    </row>
    <row r="29" spans="1:9" ht="60.75" customHeight="1" x14ac:dyDescent="0.2">
      <c r="A29" s="22" t="s">
        <v>128</v>
      </c>
      <c r="B29" s="18">
        <v>0</v>
      </c>
      <c r="C29" s="19">
        <v>0</v>
      </c>
      <c r="D29" s="19">
        <v>218000</v>
      </c>
      <c r="E29" s="20">
        <f t="shared" si="2"/>
        <v>218000</v>
      </c>
      <c r="F29" s="21" t="s">
        <v>17</v>
      </c>
      <c r="G29" s="20">
        <f t="shared" si="4"/>
        <v>218000</v>
      </c>
      <c r="H29" s="21" t="s">
        <v>17</v>
      </c>
      <c r="I29" s="52" t="s">
        <v>152</v>
      </c>
    </row>
    <row r="30" spans="1:9" ht="60.75" customHeight="1" x14ac:dyDescent="0.2">
      <c r="A30" s="22" t="s">
        <v>127</v>
      </c>
      <c r="B30" s="18">
        <v>1050000</v>
      </c>
      <c r="C30" s="19">
        <v>1050000</v>
      </c>
      <c r="D30" s="19">
        <v>898919.63</v>
      </c>
      <c r="E30" s="20">
        <f t="shared" si="2"/>
        <v>-151080.37</v>
      </c>
      <c r="F30" s="21">
        <f t="shared" si="3"/>
        <v>85.611393333333325</v>
      </c>
      <c r="G30" s="20">
        <f t="shared" si="4"/>
        <v>-151080.37</v>
      </c>
      <c r="H30" s="21">
        <f t="shared" si="5"/>
        <v>85.611393333333325</v>
      </c>
      <c r="I30" s="52" t="s">
        <v>153</v>
      </c>
    </row>
    <row r="31" spans="1:9" ht="39.75" customHeight="1" x14ac:dyDescent="0.2">
      <c r="A31" s="22" t="s">
        <v>129</v>
      </c>
      <c r="B31" s="18">
        <v>0</v>
      </c>
      <c r="C31" s="19">
        <v>0</v>
      </c>
      <c r="D31" s="19">
        <v>479000</v>
      </c>
      <c r="E31" s="20">
        <f t="shared" si="2"/>
        <v>479000</v>
      </c>
      <c r="F31" s="21" t="s">
        <v>17</v>
      </c>
      <c r="G31" s="20">
        <f t="shared" si="4"/>
        <v>479000</v>
      </c>
      <c r="H31" s="21" t="s">
        <v>17</v>
      </c>
      <c r="I31" s="52" t="s">
        <v>154</v>
      </c>
    </row>
    <row r="32" spans="1:9" s="2" customFormat="1" ht="28.9" customHeight="1" x14ac:dyDescent="0.2">
      <c r="A32" s="6" t="s">
        <v>6</v>
      </c>
      <c r="B32" s="14">
        <v>2500000</v>
      </c>
      <c r="C32" s="15">
        <v>2500000</v>
      </c>
      <c r="D32" s="15">
        <v>2367987.88</v>
      </c>
      <c r="E32" s="17">
        <f t="shared" si="2"/>
        <v>-132012.12000000011</v>
      </c>
      <c r="F32" s="16">
        <f t="shared" si="3"/>
        <v>94.719515199999989</v>
      </c>
      <c r="G32" s="17">
        <f t="shared" si="4"/>
        <v>-132012.12000000011</v>
      </c>
      <c r="H32" s="16">
        <f t="shared" si="5"/>
        <v>94.719515199999989</v>
      </c>
      <c r="I32" s="57"/>
    </row>
    <row r="33" spans="1:9" s="2" customFormat="1" ht="28.9" customHeight="1" x14ac:dyDescent="0.2">
      <c r="A33" s="49" t="s">
        <v>7</v>
      </c>
      <c r="B33" s="14">
        <v>0</v>
      </c>
      <c r="C33" s="15">
        <v>0</v>
      </c>
      <c r="D33" s="15">
        <v>194586.05</v>
      </c>
      <c r="E33" s="17">
        <f t="shared" si="2"/>
        <v>194586.05</v>
      </c>
      <c r="F33" s="16" t="s">
        <v>17</v>
      </c>
      <c r="G33" s="17">
        <f t="shared" si="4"/>
        <v>194586.05</v>
      </c>
      <c r="H33" s="16" t="s">
        <v>17</v>
      </c>
      <c r="I33" s="52" t="s">
        <v>42</v>
      </c>
    </row>
    <row r="34" spans="1:9" s="2" customFormat="1" ht="28.9" customHeight="1" x14ac:dyDescent="0.2">
      <c r="A34" s="40" t="s">
        <v>8</v>
      </c>
      <c r="B34" s="41">
        <f>B35+B124+B127+B128</f>
        <v>1329123431.8500001</v>
      </c>
      <c r="C34" s="41">
        <f>C35+C124+C127+C128</f>
        <v>1616343853.8599999</v>
      </c>
      <c r="D34" s="41">
        <f>D35+D124+D127+D128</f>
        <v>1589558291.9700003</v>
      </c>
      <c r="E34" s="44">
        <f t="shared" si="2"/>
        <v>260434860.12000012</v>
      </c>
      <c r="F34" s="43">
        <f t="shared" si="3"/>
        <v>119.59448264014894</v>
      </c>
      <c r="G34" s="44">
        <f>D34-C34</f>
        <v>-26785561.889999628</v>
      </c>
      <c r="H34" s="43">
        <f t="shared" si="5"/>
        <v>98.342830219817827</v>
      </c>
      <c r="I34" s="54"/>
    </row>
    <row r="35" spans="1:9" s="2" customFormat="1" ht="31.15" customHeight="1" x14ac:dyDescent="0.2">
      <c r="A35" s="6" t="s">
        <v>12</v>
      </c>
      <c r="B35" s="14">
        <f>B36+B40+B95+B114</f>
        <v>1327323431.8500001</v>
      </c>
      <c r="C35" s="14">
        <f>C36+C40+C95+C114</f>
        <v>1607159280.3299999</v>
      </c>
      <c r="D35" s="14">
        <f>D36+D40+D95+D114</f>
        <v>1580373374.1300001</v>
      </c>
      <c r="E35" s="15">
        <f t="shared" si="2"/>
        <v>253049942.27999997</v>
      </c>
      <c r="F35" s="16">
        <f t="shared" si="3"/>
        <v>119.06467829979491</v>
      </c>
      <c r="G35" s="17">
        <f t="shared" ref="G35:G124" si="10">D35-C35</f>
        <v>-26785906.199999809</v>
      </c>
      <c r="H35" s="16">
        <f t="shared" si="5"/>
        <v>98.333338423401329</v>
      </c>
      <c r="I35" s="52"/>
    </row>
    <row r="36" spans="1:9" s="2" customFormat="1" ht="34.9" customHeight="1" x14ac:dyDescent="0.2">
      <c r="A36" s="6" t="s">
        <v>63</v>
      </c>
      <c r="B36" s="14">
        <f>B37+B38+B39</f>
        <v>214614700</v>
      </c>
      <c r="C36" s="14">
        <f t="shared" ref="C36:D36" si="11">C37+C38+C39</f>
        <v>239821380</v>
      </c>
      <c r="D36" s="14">
        <f t="shared" si="11"/>
        <v>239821380</v>
      </c>
      <c r="E36" s="15">
        <f t="shared" si="2"/>
        <v>25206680</v>
      </c>
      <c r="F36" s="16">
        <f t="shared" si="3"/>
        <v>111.7450854950756</v>
      </c>
      <c r="G36" s="17">
        <f t="shared" si="10"/>
        <v>0</v>
      </c>
      <c r="H36" s="16">
        <f t="shared" si="5"/>
        <v>100</v>
      </c>
      <c r="I36" s="52"/>
    </row>
    <row r="37" spans="1:9" ht="34.9" customHeight="1" x14ac:dyDescent="0.2">
      <c r="A37" s="22" t="s">
        <v>49</v>
      </c>
      <c r="B37" s="19">
        <v>214614700</v>
      </c>
      <c r="C37" s="19">
        <v>214614700</v>
      </c>
      <c r="D37" s="19">
        <v>214614700</v>
      </c>
      <c r="E37" s="20">
        <f t="shared" si="2"/>
        <v>0</v>
      </c>
      <c r="F37" s="21">
        <f t="shared" si="3"/>
        <v>100</v>
      </c>
      <c r="G37" s="20">
        <f t="shared" si="10"/>
        <v>0</v>
      </c>
      <c r="H37" s="21">
        <f t="shared" si="5"/>
        <v>100</v>
      </c>
      <c r="I37" s="52"/>
    </row>
    <row r="38" spans="1:9" ht="93.75" customHeight="1" x14ac:dyDescent="0.2">
      <c r="A38" s="22" t="s">
        <v>62</v>
      </c>
      <c r="B38" s="18">
        <v>0</v>
      </c>
      <c r="C38" s="19">
        <v>3762680</v>
      </c>
      <c r="D38" s="19">
        <v>3762680</v>
      </c>
      <c r="E38" s="19">
        <f t="shared" si="2"/>
        <v>3762680</v>
      </c>
      <c r="F38" s="21" t="s">
        <v>17</v>
      </c>
      <c r="G38" s="20">
        <f t="shared" si="10"/>
        <v>0</v>
      </c>
      <c r="H38" s="21">
        <f t="shared" si="5"/>
        <v>100</v>
      </c>
      <c r="I38" s="52" t="s">
        <v>139</v>
      </c>
    </row>
    <row r="39" spans="1:9" ht="80.25" customHeight="1" x14ac:dyDescent="0.2">
      <c r="A39" s="22" t="s">
        <v>61</v>
      </c>
      <c r="B39" s="18">
        <v>0</v>
      </c>
      <c r="C39" s="19">
        <v>21444000</v>
      </c>
      <c r="D39" s="19">
        <v>21444000</v>
      </c>
      <c r="E39" s="19">
        <f t="shared" si="2"/>
        <v>21444000</v>
      </c>
      <c r="F39" s="21" t="s">
        <v>17</v>
      </c>
      <c r="G39" s="20">
        <f t="shared" si="10"/>
        <v>0</v>
      </c>
      <c r="H39" s="21">
        <f t="shared" si="5"/>
        <v>100</v>
      </c>
      <c r="I39" s="52" t="s">
        <v>139</v>
      </c>
    </row>
    <row r="40" spans="1:9" s="2" customFormat="1" ht="31.15" customHeight="1" x14ac:dyDescent="0.2">
      <c r="A40" s="6" t="s">
        <v>64</v>
      </c>
      <c r="B40" s="14">
        <f>SUM(B41:B94)</f>
        <v>346676268.89000005</v>
      </c>
      <c r="C40" s="14">
        <f>SUM(C41:C94)</f>
        <v>530676169.37</v>
      </c>
      <c r="D40" s="14">
        <f>SUM(D41:D94)</f>
        <v>505012889.79999995</v>
      </c>
      <c r="E40" s="15">
        <f>D40-B40</f>
        <v>158336620.90999991</v>
      </c>
      <c r="F40" s="16">
        <f t="shared" si="3"/>
        <v>145.67276018545127</v>
      </c>
      <c r="G40" s="17">
        <f t="shared" si="10"/>
        <v>-25663279.570000052</v>
      </c>
      <c r="H40" s="16">
        <f t="shared" si="5"/>
        <v>95.164041452913438</v>
      </c>
      <c r="I40" s="52"/>
    </row>
    <row r="41" spans="1:9" s="2" customFormat="1" ht="52.5" customHeight="1" x14ac:dyDescent="0.2">
      <c r="A41" s="22" t="s">
        <v>65</v>
      </c>
      <c r="B41" s="18">
        <v>0</v>
      </c>
      <c r="C41" s="19">
        <v>17028771.370000001</v>
      </c>
      <c r="D41" s="19">
        <v>17028771.370000001</v>
      </c>
      <c r="E41" s="20">
        <f>D41-B41</f>
        <v>17028771.370000001</v>
      </c>
      <c r="F41" s="21" t="s">
        <v>17</v>
      </c>
      <c r="G41" s="20">
        <f t="shared" si="10"/>
        <v>0</v>
      </c>
      <c r="H41" s="21">
        <f t="shared" si="5"/>
        <v>100</v>
      </c>
      <c r="I41" s="52" t="s">
        <v>138</v>
      </c>
    </row>
    <row r="42" spans="1:9" ht="52.5" customHeight="1" x14ac:dyDescent="0.2">
      <c r="A42" s="22" t="s">
        <v>66</v>
      </c>
      <c r="B42" s="18">
        <v>134289482.5</v>
      </c>
      <c r="C42" s="19">
        <v>121249237.91</v>
      </c>
      <c r="D42" s="19">
        <v>93264823.310000002</v>
      </c>
      <c r="E42" s="20">
        <f t="shared" ref="E42:E94" si="12">D42-B42</f>
        <v>-41024659.189999998</v>
      </c>
      <c r="F42" s="21">
        <f t="shared" si="3"/>
        <v>69.450579132286109</v>
      </c>
      <c r="G42" s="20">
        <f t="shared" si="10"/>
        <v>-27984414.599999994</v>
      </c>
      <c r="H42" s="21">
        <f t="shared" si="5"/>
        <v>76.919925368296276</v>
      </c>
      <c r="I42" s="52" t="s">
        <v>155</v>
      </c>
    </row>
    <row r="43" spans="1:9" ht="57.6" customHeight="1" x14ac:dyDescent="0.2">
      <c r="A43" s="22" t="s">
        <v>66</v>
      </c>
      <c r="B43" s="18">
        <v>5654294</v>
      </c>
      <c r="C43" s="19">
        <v>5105231.07</v>
      </c>
      <c r="D43" s="19">
        <v>5105231.07</v>
      </c>
      <c r="E43" s="20">
        <f t="shared" si="12"/>
        <v>-549062.9299999997</v>
      </c>
      <c r="F43" s="21">
        <f t="shared" si="3"/>
        <v>90.289452051838836</v>
      </c>
      <c r="G43" s="20">
        <f t="shared" si="10"/>
        <v>0</v>
      </c>
      <c r="H43" s="21">
        <f t="shared" si="5"/>
        <v>100</v>
      </c>
      <c r="I43" s="52"/>
    </row>
    <row r="44" spans="1:9" ht="57.6" customHeight="1" x14ac:dyDescent="0.2">
      <c r="A44" s="22" t="s">
        <v>67</v>
      </c>
      <c r="B44" s="19">
        <v>1703508.77</v>
      </c>
      <c r="C44" s="19">
        <v>1703508.77</v>
      </c>
      <c r="D44" s="19">
        <v>1703508.77</v>
      </c>
      <c r="E44" s="20">
        <f t="shared" si="12"/>
        <v>0</v>
      </c>
      <c r="F44" s="21">
        <f t="shared" si="3"/>
        <v>100</v>
      </c>
      <c r="G44" s="20">
        <f t="shared" si="10"/>
        <v>0</v>
      </c>
      <c r="H44" s="21">
        <f t="shared" si="5"/>
        <v>100</v>
      </c>
      <c r="I44" s="52"/>
    </row>
    <row r="45" spans="1:9" ht="47.25" customHeight="1" x14ac:dyDescent="0.2">
      <c r="A45" s="22" t="s">
        <v>43</v>
      </c>
      <c r="B45" s="19">
        <v>16258000</v>
      </c>
      <c r="C45" s="19">
        <v>16258000</v>
      </c>
      <c r="D45" s="19">
        <v>14923013.6</v>
      </c>
      <c r="E45" s="20">
        <f t="shared" si="12"/>
        <v>-1334986.4000000004</v>
      </c>
      <c r="F45" s="21">
        <f t="shared" si="3"/>
        <v>91.788741542625161</v>
      </c>
      <c r="G45" s="20">
        <f t="shared" si="10"/>
        <v>-1334986.4000000004</v>
      </c>
      <c r="H45" s="21">
        <f t="shared" si="5"/>
        <v>91.788741542625161</v>
      </c>
      <c r="I45" s="52" t="s">
        <v>155</v>
      </c>
    </row>
    <row r="46" spans="1:9" ht="52.15" customHeight="1" x14ac:dyDescent="0.2">
      <c r="A46" s="22" t="s">
        <v>33</v>
      </c>
      <c r="B46" s="19">
        <v>2145382.54</v>
      </c>
      <c r="C46" s="19">
        <v>2145382.54</v>
      </c>
      <c r="D46" s="19">
        <v>2145382.54</v>
      </c>
      <c r="E46" s="19">
        <f t="shared" si="12"/>
        <v>0</v>
      </c>
      <c r="F46" s="21" t="s">
        <v>17</v>
      </c>
      <c r="G46" s="20">
        <f t="shared" si="10"/>
        <v>0</v>
      </c>
      <c r="H46" s="21">
        <f t="shared" si="5"/>
        <v>100</v>
      </c>
      <c r="I46" s="52"/>
    </row>
    <row r="47" spans="1:9" ht="43.5" customHeight="1" x14ac:dyDescent="0.2">
      <c r="A47" s="22" t="s">
        <v>68</v>
      </c>
      <c r="B47" s="18">
        <v>0</v>
      </c>
      <c r="C47" s="19">
        <v>355085.12</v>
      </c>
      <c r="D47" s="19">
        <v>355085.12</v>
      </c>
      <c r="E47" s="20">
        <f t="shared" si="12"/>
        <v>355085.12</v>
      </c>
      <c r="F47" s="21" t="s">
        <v>17</v>
      </c>
      <c r="G47" s="20">
        <f t="shared" si="10"/>
        <v>0</v>
      </c>
      <c r="H47" s="21">
        <f t="shared" si="5"/>
        <v>100</v>
      </c>
      <c r="I47" s="52" t="s">
        <v>47</v>
      </c>
    </row>
    <row r="48" spans="1:9" ht="51.75" customHeight="1" x14ac:dyDescent="0.2">
      <c r="A48" s="22" t="s">
        <v>69</v>
      </c>
      <c r="B48" s="19">
        <v>187310</v>
      </c>
      <c r="C48" s="19">
        <v>187310</v>
      </c>
      <c r="D48" s="19">
        <v>187310</v>
      </c>
      <c r="E48" s="20">
        <f t="shared" si="12"/>
        <v>0</v>
      </c>
      <c r="F48" s="21">
        <f t="shared" si="3"/>
        <v>100</v>
      </c>
      <c r="G48" s="20">
        <f t="shared" si="10"/>
        <v>0</v>
      </c>
      <c r="H48" s="21">
        <f t="shared" si="5"/>
        <v>100</v>
      </c>
      <c r="I48" s="52"/>
    </row>
    <row r="49" spans="1:9" ht="62.25" customHeight="1" x14ac:dyDescent="0.2">
      <c r="A49" s="22" t="s">
        <v>70</v>
      </c>
      <c r="B49" s="19">
        <v>52631.58</v>
      </c>
      <c r="C49" s="19">
        <v>52631.58</v>
      </c>
      <c r="D49" s="19">
        <v>52631.58</v>
      </c>
      <c r="E49" s="20">
        <f t="shared" si="12"/>
        <v>0</v>
      </c>
      <c r="F49" s="21">
        <f t="shared" si="3"/>
        <v>100</v>
      </c>
      <c r="G49" s="20">
        <f t="shared" si="10"/>
        <v>0</v>
      </c>
      <c r="H49" s="21">
        <f t="shared" si="5"/>
        <v>100</v>
      </c>
      <c r="I49" s="52"/>
    </row>
    <row r="50" spans="1:9" ht="60" customHeight="1" x14ac:dyDescent="0.2">
      <c r="A50" s="22" t="s">
        <v>71</v>
      </c>
      <c r="B50" s="19">
        <v>105263.16</v>
      </c>
      <c r="C50" s="19">
        <v>105263.16</v>
      </c>
      <c r="D50" s="19">
        <v>105263.16</v>
      </c>
      <c r="E50" s="19">
        <f t="shared" si="12"/>
        <v>0</v>
      </c>
      <c r="F50" s="21">
        <f t="shared" si="3"/>
        <v>100</v>
      </c>
      <c r="G50" s="20">
        <f t="shared" si="10"/>
        <v>0</v>
      </c>
      <c r="H50" s="21">
        <f t="shared" si="5"/>
        <v>100</v>
      </c>
      <c r="I50" s="52"/>
    </row>
    <row r="51" spans="1:9" ht="39" customHeight="1" x14ac:dyDescent="0.2">
      <c r="A51" s="22" t="s">
        <v>72</v>
      </c>
      <c r="B51" s="18">
        <v>0</v>
      </c>
      <c r="C51" s="19">
        <v>49571458.340000004</v>
      </c>
      <c r="D51" s="19">
        <v>47053766.259999998</v>
      </c>
      <c r="E51" s="20">
        <f t="shared" si="12"/>
        <v>47053766.259999998</v>
      </c>
      <c r="F51" s="21" t="s">
        <v>17</v>
      </c>
      <c r="G51" s="20">
        <f t="shared" si="10"/>
        <v>-2517692.0800000057</v>
      </c>
      <c r="H51" s="21">
        <f t="shared" si="5"/>
        <v>94.921085309349394</v>
      </c>
      <c r="I51" s="52" t="s">
        <v>155</v>
      </c>
    </row>
    <row r="52" spans="1:9" ht="71.25" customHeight="1" x14ac:dyDescent="0.2">
      <c r="A52" s="22" t="s">
        <v>73</v>
      </c>
      <c r="B52" s="18">
        <v>0</v>
      </c>
      <c r="C52" s="19">
        <v>141666</v>
      </c>
      <c r="D52" s="19">
        <v>141666</v>
      </c>
      <c r="E52" s="20">
        <f t="shared" si="12"/>
        <v>141666</v>
      </c>
      <c r="F52" s="21" t="s">
        <v>17</v>
      </c>
      <c r="G52" s="20">
        <f t="shared" si="10"/>
        <v>0</v>
      </c>
      <c r="H52" s="21">
        <f t="shared" si="5"/>
        <v>100</v>
      </c>
      <c r="I52" s="52" t="s">
        <v>138</v>
      </c>
    </row>
    <row r="53" spans="1:9" ht="39" customHeight="1" x14ac:dyDescent="0.2">
      <c r="A53" s="22" t="s">
        <v>13</v>
      </c>
      <c r="B53" s="19">
        <v>1289400</v>
      </c>
      <c r="C53" s="19">
        <v>1289400</v>
      </c>
      <c r="D53" s="19">
        <v>1289400</v>
      </c>
      <c r="E53" s="20">
        <f t="shared" si="12"/>
        <v>0</v>
      </c>
      <c r="F53" s="21">
        <f t="shared" si="3"/>
        <v>100</v>
      </c>
      <c r="G53" s="20">
        <f t="shared" si="10"/>
        <v>0</v>
      </c>
      <c r="H53" s="21">
        <f t="shared" si="5"/>
        <v>100</v>
      </c>
      <c r="I53" s="52"/>
    </row>
    <row r="54" spans="1:9" ht="69" customHeight="1" x14ac:dyDescent="0.2">
      <c r="A54" s="22" t="s">
        <v>74</v>
      </c>
      <c r="B54" s="18">
        <v>0</v>
      </c>
      <c r="C54" s="19">
        <v>9350385.2300000004</v>
      </c>
      <c r="D54" s="19">
        <v>9350385.2300000004</v>
      </c>
      <c r="E54" s="20">
        <f t="shared" si="12"/>
        <v>9350385.2300000004</v>
      </c>
      <c r="F54" s="21" t="s">
        <v>17</v>
      </c>
      <c r="G54" s="20">
        <f t="shared" si="10"/>
        <v>0</v>
      </c>
      <c r="H54" s="21">
        <f t="shared" si="5"/>
        <v>100</v>
      </c>
      <c r="I54" s="52" t="s">
        <v>155</v>
      </c>
    </row>
    <row r="55" spans="1:9" ht="51" customHeight="1" x14ac:dyDescent="0.2">
      <c r="A55" s="22" t="s">
        <v>14</v>
      </c>
      <c r="B55" s="18">
        <v>1203000</v>
      </c>
      <c r="C55" s="19">
        <v>1885469.75</v>
      </c>
      <c r="D55" s="19">
        <v>1885469.75</v>
      </c>
      <c r="E55" s="20">
        <f t="shared" si="12"/>
        <v>682469.75</v>
      </c>
      <c r="F55" s="21">
        <f t="shared" si="3"/>
        <v>156.73065253532835</v>
      </c>
      <c r="G55" s="20">
        <f t="shared" si="10"/>
        <v>0</v>
      </c>
      <c r="H55" s="21">
        <f t="shared" si="5"/>
        <v>100</v>
      </c>
      <c r="I55" s="52" t="s">
        <v>155</v>
      </c>
    </row>
    <row r="56" spans="1:9" ht="51" customHeight="1" x14ac:dyDescent="0.2">
      <c r="A56" s="22" t="s">
        <v>35</v>
      </c>
      <c r="B56" s="18">
        <v>84564938</v>
      </c>
      <c r="C56" s="19">
        <v>99565032</v>
      </c>
      <c r="D56" s="19">
        <v>99550078.819999993</v>
      </c>
      <c r="E56" s="20">
        <f t="shared" si="12"/>
        <v>14985140.819999993</v>
      </c>
      <c r="F56" s="21">
        <f t="shared" si="3"/>
        <v>117.72027648148928</v>
      </c>
      <c r="G56" s="20">
        <f t="shared" si="10"/>
        <v>-14953.180000007153</v>
      </c>
      <c r="H56" s="21">
        <f t="shared" si="5"/>
        <v>99.98498149430614</v>
      </c>
      <c r="I56" s="52" t="s">
        <v>155</v>
      </c>
    </row>
    <row r="57" spans="1:9" ht="51" customHeight="1" x14ac:dyDescent="0.2">
      <c r="A57" s="22" t="s">
        <v>36</v>
      </c>
      <c r="B57" s="18">
        <v>894576</v>
      </c>
      <c r="C57" s="19">
        <v>909513</v>
      </c>
      <c r="D57" s="19">
        <v>909492.38</v>
      </c>
      <c r="E57" s="20">
        <f t="shared" si="12"/>
        <v>14916.380000000005</v>
      </c>
      <c r="F57" s="21">
        <f t="shared" si="3"/>
        <v>101.66742456761639</v>
      </c>
      <c r="G57" s="20">
        <f t="shared" si="10"/>
        <v>-20.619999999995343</v>
      </c>
      <c r="H57" s="21">
        <f t="shared" si="5"/>
        <v>99.997732852636517</v>
      </c>
      <c r="I57" s="52" t="s">
        <v>155</v>
      </c>
    </row>
    <row r="58" spans="1:9" ht="52.5" customHeight="1" x14ac:dyDescent="0.2">
      <c r="A58" s="22" t="s">
        <v>75</v>
      </c>
      <c r="B58" s="18">
        <v>0</v>
      </c>
      <c r="C58" s="19">
        <v>223403</v>
      </c>
      <c r="D58" s="19">
        <v>0</v>
      </c>
      <c r="E58" s="20">
        <f t="shared" si="12"/>
        <v>0</v>
      </c>
      <c r="F58" s="21" t="s">
        <v>17</v>
      </c>
      <c r="G58" s="20">
        <f t="shared" si="10"/>
        <v>-223403</v>
      </c>
      <c r="H58" s="21">
        <f t="shared" si="5"/>
        <v>0</v>
      </c>
      <c r="I58" s="52" t="s">
        <v>156</v>
      </c>
    </row>
    <row r="59" spans="1:9" ht="52.5" customHeight="1" x14ac:dyDescent="0.2">
      <c r="A59" s="22" t="s">
        <v>76</v>
      </c>
      <c r="B59" s="18">
        <v>0</v>
      </c>
      <c r="C59" s="19">
        <v>2610708</v>
      </c>
      <c r="D59" s="19">
        <v>2610708</v>
      </c>
      <c r="E59" s="20">
        <f t="shared" si="12"/>
        <v>2610708</v>
      </c>
      <c r="F59" s="21" t="s">
        <v>17</v>
      </c>
      <c r="G59" s="20">
        <f t="shared" ref="G59:G82" si="13">D59-C59</f>
        <v>0</v>
      </c>
      <c r="H59" s="21">
        <f t="shared" ref="H59:H82" si="14">D59/C59*100</f>
        <v>100</v>
      </c>
      <c r="I59" s="52" t="s">
        <v>139</v>
      </c>
    </row>
    <row r="60" spans="1:9" ht="72" customHeight="1" x14ac:dyDescent="0.2">
      <c r="A60" s="22" t="s">
        <v>77</v>
      </c>
      <c r="B60" s="19">
        <v>359350.78</v>
      </c>
      <c r="C60" s="19">
        <v>359350.78</v>
      </c>
      <c r="D60" s="19">
        <v>375287.31</v>
      </c>
      <c r="E60" s="20">
        <f t="shared" si="12"/>
        <v>15936.52999999997</v>
      </c>
      <c r="F60" s="21" t="s">
        <v>17</v>
      </c>
      <c r="G60" s="20">
        <f t="shared" si="13"/>
        <v>15936.52999999997</v>
      </c>
      <c r="H60" s="21">
        <f t="shared" si="14"/>
        <v>104.43481157881442</v>
      </c>
      <c r="I60" s="52" t="s">
        <v>155</v>
      </c>
    </row>
    <row r="61" spans="1:9" ht="27.75" customHeight="1" x14ac:dyDescent="0.2">
      <c r="A61" s="22" t="s">
        <v>78</v>
      </c>
      <c r="B61" s="19">
        <v>942654.12</v>
      </c>
      <c r="C61" s="19">
        <v>942654.12</v>
      </c>
      <c r="D61" s="19">
        <v>942654.12</v>
      </c>
      <c r="E61" s="20">
        <f t="shared" si="12"/>
        <v>0</v>
      </c>
      <c r="F61" s="21" t="s">
        <v>17</v>
      </c>
      <c r="G61" s="20">
        <f t="shared" si="13"/>
        <v>0</v>
      </c>
      <c r="H61" s="21">
        <f t="shared" si="14"/>
        <v>100</v>
      </c>
      <c r="I61" s="52"/>
    </row>
    <row r="62" spans="1:9" ht="52.5" customHeight="1" x14ac:dyDescent="0.2">
      <c r="A62" s="22" t="s">
        <v>38</v>
      </c>
      <c r="B62" s="18">
        <v>0</v>
      </c>
      <c r="C62" s="19">
        <v>800000</v>
      </c>
      <c r="D62" s="19">
        <v>800000</v>
      </c>
      <c r="E62" s="20">
        <f t="shared" si="12"/>
        <v>800000</v>
      </c>
      <c r="F62" s="21" t="s">
        <v>17</v>
      </c>
      <c r="G62" s="20">
        <f t="shared" si="13"/>
        <v>0</v>
      </c>
      <c r="H62" s="21">
        <f t="shared" si="14"/>
        <v>100</v>
      </c>
      <c r="I62" s="52" t="s">
        <v>139</v>
      </c>
    </row>
    <row r="63" spans="1:9" ht="52.5" customHeight="1" x14ac:dyDescent="0.2">
      <c r="A63" s="22" t="s">
        <v>79</v>
      </c>
      <c r="B63" s="18">
        <v>0</v>
      </c>
      <c r="C63" s="19">
        <v>1000000</v>
      </c>
      <c r="D63" s="19">
        <v>1000000</v>
      </c>
      <c r="E63" s="20">
        <f t="shared" si="12"/>
        <v>1000000</v>
      </c>
      <c r="F63" s="21" t="s">
        <v>17</v>
      </c>
      <c r="G63" s="20">
        <f t="shared" si="13"/>
        <v>0</v>
      </c>
      <c r="H63" s="21">
        <f t="shared" si="14"/>
        <v>100</v>
      </c>
      <c r="I63" s="52" t="s">
        <v>139</v>
      </c>
    </row>
    <row r="64" spans="1:9" ht="52.5" customHeight="1" x14ac:dyDescent="0.2">
      <c r="A64" s="22" t="s">
        <v>50</v>
      </c>
      <c r="B64" s="18">
        <v>0</v>
      </c>
      <c r="C64" s="19">
        <v>600000</v>
      </c>
      <c r="D64" s="19">
        <v>600000</v>
      </c>
      <c r="E64" s="20">
        <f t="shared" si="12"/>
        <v>600000</v>
      </c>
      <c r="F64" s="21" t="s">
        <v>17</v>
      </c>
      <c r="G64" s="20">
        <f t="shared" si="13"/>
        <v>0</v>
      </c>
      <c r="H64" s="21">
        <f t="shared" si="14"/>
        <v>100</v>
      </c>
      <c r="I64" s="52" t="s">
        <v>139</v>
      </c>
    </row>
    <row r="65" spans="1:9" ht="46.15" customHeight="1" x14ac:dyDescent="0.2">
      <c r="A65" s="22" t="s">
        <v>51</v>
      </c>
      <c r="B65" s="18">
        <v>0</v>
      </c>
      <c r="C65" s="19">
        <v>600000</v>
      </c>
      <c r="D65" s="19">
        <v>600000</v>
      </c>
      <c r="E65" s="20">
        <f t="shared" si="12"/>
        <v>600000</v>
      </c>
      <c r="F65" s="21" t="s">
        <v>17</v>
      </c>
      <c r="G65" s="20">
        <f t="shared" si="13"/>
        <v>0</v>
      </c>
      <c r="H65" s="21">
        <f t="shared" si="14"/>
        <v>100</v>
      </c>
      <c r="I65" s="52" t="s">
        <v>139</v>
      </c>
    </row>
    <row r="66" spans="1:9" ht="73.5" customHeight="1" x14ac:dyDescent="0.2">
      <c r="A66" s="22" t="s">
        <v>80</v>
      </c>
      <c r="B66" s="18">
        <v>0</v>
      </c>
      <c r="C66" s="19">
        <v>90000</v>
      </c>
      <c r="D66" s="19">
        <v>90000</v>
      </c>
      <c r="E66" s="20">
        <f t="shared" si="12"/>
        <v>90000</v>
      </c>
      <c r="F66" s="21" t="s">
        <v>17</v>
      </c>
      <c r="G66" s="20">
        <f t="shared" si="13"/>
        <v>0</v>
      </c>
      <c r="H66" s="21">
        <f t="shared" si="14"/>
        <v>100</v>
      </c>
      <c r="I66" s="52" t="s">
        <v>139</v>
      </c>
    </row>
    <row r="67" spans="1:9" ht="73.5" customHeight="1" x14ac:dyDescent="0.2">
      <c r="A67" s="22" t="s">
        <v>44</v>
      </c>
      <c r="B67" s="18">
        <v>0</v>
      </c>
      <c r="C67" s="19">
        <v>600000</v>
      </c>
      <c r="D67" s="19">
        <v>600000</v>
      </c>
      <c r="E67" s="20">
        <f t="shared" si="12"/>
        <v>600000</v>
      </c>
      <c r="F67" s="21" t="s">
        <v>17</v>
      </c>
      <c r="G67" s="20">
        <f t="shared" si="13"/>
        <v>0</v>
      </c>
      <c r="H67" s="21">
        <f t="shared" si="14"/>
        <v>100</v>
      </c>
      <c r="I67" s="52" t="s">
        <v>139</v>
      </c>
    </row>
    <row r="68" spans="1:9" ht="73.5" customHeight="1" x14ac:dyDescent="0.2">
      <c r="A68" s="22" t="s">
        <v>81</v>
      </c>
      <c r="B68" s="18">
        <v>0</v>
      </c>
      <c r="C68" s="19">
        <v>90000</v>
      </c>
      <c r="D68" s="19">
        <v>90000</v>
      </c>
      <c r="E68" s="20">
        <f t="shared" si="12"/>
        <v>90000</v>
      </c>
      <c r="F68" s="21" t="s">
        <v>17</v>
      </c>
      <c r="G68" s="20">
        <f t="shared" si="13"/>
        <v>0</v>
      </c>
      <c r="H68" s="21">
        <f t="shared" si="14"/>
        <v>100</v>
      </c>
      <c r="I68" s="52" t="s">
        <v>139</v>
      </c>
    </row>
    <row r="69" spans="1:9" ht="73.5" customHeight="1" x14ac:dyDescent="0.2">
      <c r="A69" s="22" t="s">
        <v>82</v>
      </c>
      <c r="B69" s="18">
        <v>0</v>
      </c>
      <c r="C69" s="19">
        <v>72000</v>
      </c>
      <c r="D69" s="19">
        <v>72000</v>
      </c>
      <c r="E69" s="20">
        <f t="shared" si="12"/>
        <v>72000</v>
      </c>
      <c r="F69" s="21" t="s">
        <v>17</v>
      </c>
      <c r="G69" s="20">
        <f t="shared" si="13"/>
        <v>0</v>
      </c>
      <c r="H69" s="21">
        <f t="shared" si="14"/>
        <v>100</v>
      </c>
      <c r="I69" s="52" t="s">
        <v>139</v>
      </c>
    </row>
    <row r="70" spans="1:9" ht="73.5" customHeight="1" x14ac:dyDescent="0.2">
      <c r="A70" s="22" t="s">
        <v>83</v>
      </c>
      <c r="B70" s="18">
        <v>0</v>
      </c>
      <c r="C70" s="19">
        <v>90000</v>
      </c>
      <c r="D70" s="19">
        <v>90000</v>
      </c>
      <c r="E70" s="20">
        <f t="shared" si="12"/>
        <v>90000</v>
      </c>
      <c r="F70" s="21" t="s">
        <v>17</v>
      </c>
      <c r="G70" s="20">
        <f t="shared" si="13"/>
        <v>0</v>
      </c>
      <c r="H70" s="21">
        <f t="shared" si="14"/>
        <v>100</v>
      </c>
      <c r="I70" s="52" t="s">
        <v>139</v>
      </c>
    </row>
    <row r="71" spans="1:9" ht="73.5" customHeight="1" x14ac:dyDescent="0.2">
      <c r="A71" s="22" t="s">
        <v>84</v>
      </c>
      <c r="B71" s="18">
        <v>0</v>
      </c>
      <c r="C71" s="19">
        <v>90000</v>
      </c>
      <c r="D71" s="19">
        <v>90000</v>
      </c>
      <c r="E71" s="20">
        <f t="shared" si="12"/>
        <v>90000</v>
      </c>
      <c r="F71" s="21" t="s">
        <v>17</v>
      </c>
      <c r="G71" s="20">
        <f t="shared" si="13"/>
        <v>0</v>
      </c>
      <c r="H71" s="21">
        <f t="shared" si="14"/>
        <v>100</v>
      </c>
      <c r="I71" s="52" t="s">
        <v>139</v>
      </c>
    </row>
    <row r="72" spans="1:9" ht="73.5" customHeight="1" x14ac:dyDescent="0.2">
      <c r="A72" s="22" t="s">
        <v>85</v>
      </c>
      <c r="B72" s="18">
        <v>0</v>
      </c>
      <c r="C72" s="19">
        <v>76500</v>
      </c>
      <c r="D72" s="19">
        <v>76500</v>
      </c>
      <c r="E72" s="20">
        <f t="shared" si="12"/>
        <v>76500</v>
      </c>
      <c r="F72" s="21" t="s">
        <v>17</v>
      </c>
      <c r="G72" s="20">
        <f t="shared" si="13"/>
        <v>0</v>
      </c>
      <c r="H72" s="21">
        <f t="shared" si="14"/>
        <v>100</v>
      </c>
      <c r="I72" s="52" t="s">
        <v>139</v>
      </c>
    </row>
    <row r="73" spans="1:9" ht="73.5" customHeight="1" x14ac:dyDescent="0.2">
      <c r="A73" s="22" t="s">
        <v>45</v>
      </c>
      <c r="B73" s="18">
        <v>0</v>
      </c>
      <c r="C73" s="19">
        <v>263700</v>
      </c>
      <c r="D73" s="19">
        <v>263700</v>
      </c>
      <c r="E73" s="20">
        <f t="shared" si="12"/>
        <v>263700</v>
      </c>
      <c r="F73" s="21" t="s">
        <v>17</v>
      </c>
      <c r="G73" s="20">
        <f t="shared" si="13"/>
        <v>0</v>
      </c>
      <c r="H73" s="21">
        <f t="shared" si="14"/>
        <v>100</v>
      </c>
      <c r="I73" s="52" t="s">
        <v>139</v>
      </c>
    </row>
    <row r="74" spans="1:9" ht="73.5" customHeight="1" x14ac:dyDescent="0.2">
      <c r="A74" s="22" t="s">
        <v>86</v>
      </c>
      <c r="B74" s="18">
        <v>0</v>
      </c>
      <c r="C74" s="19">
        <v>90000</v>
      </c>
      <c r="D74" s="19">
        <v>90000</v>
      </c>
      <c r="E74" s="20">
        <f t="shared" si="12"/>
        <v>90000</v>
      </c>
      <c r="F74" s="21" t="s">
        <v>17</v>
      </c>
      <c r="G74" s="20">
        <f t="shared" si="13"/>
        <v>0</v>
      </c>
      <c r="H74" s="21">
        <f t="shared" si="14"/>
        <v>100</v>
      </c>
      <c r="I74" s="52" t="s">
        <v>139</v>
      </c>
    </row>
    <row r="75" spans="1:9" ht="73.5" customHeight="1" x14ac:dyDescent="0.2">
      <c r="A75" s="22" t="s">
        <v>87</v>
      </c>
      <c r="B75" s="18">
        <v>0</v>
      </c>
      <c r="C75" s="19">
        <v>600000</v>
      </c>
      <c r="D75" s="19">
        <v>600000</v>
      </c>
      <c r="E75" s="20">
        <f t="shared" si="12"/>
        <v>600000</v>
      </c>
      <c r="F75" s="21" t="s">
        <v>17</v>
      </c>
      <c r="G75" s="20">
        <f t="shared" si="13"/>
        <v>0</v>
      </c>
      <c r="H75" s="21">
        <f t="shared" si="14"/>
        <v>100</v>
      </c>
      <c r="I75" s="52" t="s">
        <v>139</v>
      </c>
    </row>
    <row r="76" spans="1:9" ht="73.5" customHeight="1" x14ac:dyDescent="0.2">
      <c r="A76" s="22" t="s">
        <v>88</v>
      </c>
      <c r="B76" s="18">
        <v>0</v>
      </c>
      <c r="C76" s="19">
        <v>90000</v>
      </c>
      <c r="D76" s="19">
        <v>90000</v>
      </c>
      <c r="E76" s="20">
        <f t="shared" si="12"/>
        <v>90000</v>
      </c>
      <c r="F76" s="21" t="s">
        <v>17</v>
      </c>
      <c r="G76" s="20">
        <f t="shared" si="13"/>
        <v>0</v>
      </c>
      <c r="H76" s="21">
        <f t="shared" si="14"/>
        <v>100</v>
      </c>
      <c r="I76" s="52" t="s">
        <v>139</v>
      </c>
    </row>
    <row r="77" spans="1:9" ht="73.5" customHeight="1" x14ac:dyDescent="0.2">
      <c r="A77" s="22" t="s">
        <v>89</v>
      </c>
      <c r="B77" s="18">
        <v>0</v>
      </c>
      <c r="C77" s="19">
        <v>89100</v>
      </c>
      <c r="D77" s="19">
        <v>89100</v>
      </c>
      <c r="E77" s="20">
        <f t="shared" si="12"/>
        <v>89100</v>
      </c>
      <c r="F77" s="21" t="s">
        <v>17</v>
      </c>
      <c r="G77" s="20">
        <f t="shared" si="13"/>
        <v>0</v>
      </c>
      <c r="H77" s="21">
        <f t="shared" si="14"/>
        <v>100</v>
      </c>
      <c r="I77" s="52" t="s">
        <v>139</v>
      </c>
    </row>
    <row r="78" spans="1:9" ht="73.5" customHeight="1" x14ac:dyDescent="0.2">
      <c r="A78" s="22" t="s">
        <v>90</v>
      </c>
      <c r="B78" s="18">
        <v>0</v>
      </c>
      <c r="C78" s="19">
        <v>63000</v>
      </c>
      <c r="D78" s="19">
        <v>63000</v>
      </c>
      <c r="E78" s="20">
        <f t="shared" si="12"/>
        <v>63000</v>
      </c>
      <c r="F78" s="21" t="s">
        <v>17</v>
      </c>
      <c r="G78" s="20">
        <f t="shared" si="13"/>
        <v>0</v>
      </c>
      <c r="H78" s="21">
        <f t="shared" si="14"/>
        <v>100</v>
      </c>
      <c r="I78" s="52" t="s">
        <v>139</v>
      </c>
    </row>
    <row r="79" spans="1:9" ht="73.5" customHeight="1" x14ac:dyDescent="0.2">
      <c r="A79" s="22" t="s">
        <v>91</v>
      </c>
      <c r="B79" s="18">
        <v>0</v>
      </c>
      <c r="C79" s="19">
        <v>81000</v>
      </c>
      <c r="D79" s="19">
        <v>81000</v>
      </c>
      <c r="E79" s="20">
        <f t="shared" si="12"/>
        <v>81000</v>
      </c>
      <c r="F79" s="21" t="s">
        <v>17</v>
      </c>
      <c r="G79" s="20">
        <f t="shared" si="13"/>
        <v>0</v>
      </c>
      <c r="H79" s="21">
        <f t="shared" si="14"/>
        <v>100</v>
      </c>
      <c r="I79" s="52" t="s">
        <v>139</v>
      </c>
    </row>
    <row r="80" spans="1:9" ht="73.5" customHeight="1" x14ac:dyDescent="0.2">
      <c r="A80" s="22" t="s">
        <v>92</v>
      </c>
      <c r="B80" s="18">
        <v>0</v>
      </c>
      <c r="C80" s="19">
        <v>90000</v>
      </c>
      <c r="D80" s="19">
        <v>90000</v>
      </c>
      <c r="E80" s="20">
        <f t="shared" si="12"/>
        <v>90000</v>
      </c>
      <c r="F80" s="21" t="s">
        <v>17</v>
      </c>
      <c r="G80" s="20">
        <f t="shared" si="13"/>
        <v>0</v>
      </c>
      <c r="H80" s="21">
        <f t="shared" si="14"/>
        <v>100</v>
      </c>
      <c r="I80" s="52" t="s">
        <v>139</v>
      </c>
    </row>
    <row r="81" spans="1:9" ht="73.5" customHeight="1" x14ac:dyDescent="0.2">
      <c r="A81" s="22" t="s">
        <v>93</v>
      </c>
      <c r="B81" s="18">
        <v>0</v>
      </c>
      <c r="C81" s="19">
        <v>81000</v>
      </c>
      <c r="D81" s="19">
        <v>81000</v>
      </c>
      <c r="E81" s="20">
        <f t="shared" si="12"/>
        <v>81000</v>
      </c>
      <c r="F81" s="21" t="s">
        <v>17</v>
      </c>
      <c r="G81" s="20">
        <f t="shared" si="13"/>
        <v>0</v>
      </c>
      <c r="H81" s="21">
        <f t="shared" si="14"/>
        <v>100</v>
      </c>
      <c r="I81" s="52" t="s">
        <v>139</v>
      </c>
    </row>
    <row r="82" spans="1:9" ht="46.15" customHeight="1" x14ac:dyDescent="0.2">
      <c r="A82" s="22" t="s">
        <v>15</v>
      </c>
      <c r="B82" s="19">
        <v>16193400</v>
      </c>
      <c r="C82" s="19">
        <v>16193400</v>
      </c>
      <c r="D82" s="19">
        <v>16193400</v>
      </c>
      <c r="E82" s="20">
        <f t="shared" si="12"/>
        <v>0</v>
      </c>
      <c r="F82" s="21" t="s">
        <v>17</v>
      </c>
      <c r="G82" s="20">
        <f t="shared" si="13"/>
        <v>0</v>
      </c>
      <c r="H82" s="21">
        <f t="shared" si="14"/>
        <v>100</v>
      </c>
      <c r="I82" s="52"/>
    </row>
    <row r="83" spans="1:9" ht="70.5" customHeight="1" x14ac:dyDescent="0.2">
      <c r="A83" s="22" t="s">
        <v>94</v>
      </c>
      <c r="B83" s="18">
        <v>0</v>
      </c>
      <c r="C83" s="19">
        <v>106820.13</v>
      </c>
      <c r="D83" s="19">
        <v>106820.13</v>
      </c>
      <c r="E83" s="20">
        <f t="shared" si="12"/>
        <v>106820.13</v>
      </c>
      <c r="F83" s="21" t="s">
        <v>17</v>
      </c>
      <c r="G83" s="20">
        <f t="shared" si="10"/>
        <v>0</v>
      </c>
      <c r="H83" s="21">
        <f t="shared" si="5"/>
        <v>100</v>
      </c>
      <c r="I83" s="52" t="s">
        <v>139</v>
      </c>
    </row>
    <row r="84" spans="1:9" ht="55.5" customHeight="1" x14ac:dyDescent="0.2">
      <c r="A84" s="22" t="s">
        <v>37</v>
      </c>
      <c r="B84" s="18">
        <v>46515100</v>
      </c>
      <c r="C84" s="19">
        <v>50823300</v>
      </c>
      <c r="D84" s="19">
        <v>50823300</v>
      </c>
      <c r="E84" s="20">
        <f t="shared" si="12"/>
        <v>4308200</v>
      </c>
      <c r="F84" s="21" t="s">
        <v>17</v>
      </c>
      <c r="G84" s="20">
        <f t="shared" si="10"/>
        <v>0</v>
      </c>
      <c r="H84" s="21">
        <f t="shared" si="5"/>
        <v>100</v>
      </c>
      <c r="I84" s="52" t="s">
        <v>157</v>
      </c>
    </row>
    <row r="85" spans="1:9" ht="59.25" customHeight="1" x14ac:dyDescent="0.2">
      <c r="A85" s="22" t="s">
        <v>34</v>
      </c>
      <c r="B85" s="18">
        <v>18601500</v>
      </c>
      <c r="C85" s="19">
        <v>20615500</v>
      </c>
      <c r="D85" s="19">
        <v>26306800</v>
      </c>
      <c r="E85" s="20">
        <f t="shared" si="12"/>
        <v>7705300</v>
      </c>
      <c r="F85" s="21" t="s">
        <v>17</v>
      </c>
      <c r="G85" s="20">
        <f t="shared" si="10"/>
        <v>5691300</v>
      </c>
      <c r="H85" s="21">
        <f t="shared" si="5"/>
        <v>127.60689772258738</v>
      </c>
      <c r="I85" s="52" t="s">
        <v>158</v>
      </c>
    </row>
    <row r="86" spans="1:9" ht="59.25" customHeight="1" x14ac:dyDescent="0.2">
      <c r="A86" s="24" t="s">
        <v>95</v>
      </c>
      <c r="B86" s="18">
        <v>0</v>
      </c>
      <c r="C86" s="25">
        <v>3000000</v>
      </c>
      <c r="D86" s="25">
        <v>3000000</v>
      </c>
      <c r="E86" s="20">
        <f t="shared" si="12"/>
        <v>3000000</v>
      </c>
      <c r="F86" s="21" t="s">
        <v>17</v>
      </c>
      <c r="G86" s="20">
        <f t="shared" si="10"/>
        <v>0</v>
      </c>
      <c r="H86" s="21">
        <f t="shared" si="5"/>
        <v>100</v>
      </c>
      <c r="I86" s="52" t="s">
        <v>139</v>
      </c>
    </row>
    <row r="87" spans="1:9" ht="63.75" customHeight="1" x14ac:dyDescent="0.2">
      <c r="A87" s="24" t="s">
        <v>96</v>
      </c>
      <c r="B87" s="18">
        <v>0</v>
      </c>
      <c r="C87" s="25">
        <v>4634910.0599999996</v>
      </c>
      <c r="D87" s="25">
        <v>5339863.84</v>
      </c>
      <c r="E87" s="20">
        <f t="shared" si="12"/>
        <v>5339863.84</v>
      </c>
      <c r="F87" s="21" t="s">
        <v>17</v>
      </c>
      <c r="G87" s="20">
        <f t="shared" si="10"/>
        <v>704953.78000000026</v>
      </c>
      <c r="H87" s="21">
        <f t="shared" si="5"/>
        <v>115.20965392799877</v>
      </c>
      <c r="I87" s="52" t="s">
        <v>139</v>
      </c>
    </row>
    <row r="88" spans="1:9" ht="66.75" customHeight="1" x14ac:dyDescent="0.2">
      <c r="A88" s="24" t="s">
        <v>97</v>
      </c>
      <c r="B88" s="25">
        <v>6504900</v>
      </c>
      <c r="C88" s="25">
        <v>6504900</v>
      </c>
      <c r="D88" s="25">
        <v>6504900</v>
      </c>
      <c r="E88" s="20">
        <f t="shared" si="12"/>
        <v>0</v>
      </c>
      <c r="F88" s="21" t="s">
        <v>17</v>
      </c>
      <c r="G88" s="20">
        <f t="shared" si="10"/>
        <v>0</v>
      </c>
      <c r="H88" s="21">
        <f t="shared" si="5"/>
        <v>100</v>
      </c>
      <c r="I88" s="52"/>
    </row>
    <row r="89" spans="1:9" ht="93.75" customHeight="1" x14ac:dyDescent="0.2">
      <c r="A89" s="24" t="s">
        <v>98</v>
      </c>
      <c r="B89" s="18">
        <v>0</v>
      </c>
      <c r="C89" s="25">
        <v>6495000</v>
      </c>
      <c r="D89" s="25">
        <v>6495000</v>
      </c>
      <c r="E89" s="20">
        <f t="shared" si="12"/>
        <v>6495000</v>
      </c>
      <c r="F89" s="21" t="s">
        <v>17</v>
      </c>
      <c r="G89" s="20">
        <f t="shared" si="10"/>
        <v>0</v>
      </c>
      <c r="H89" s="21">
        <f t="shared" si="5"/>
        <v>100</v>
      </c>
      <c r="I89" s="52" t="s">
        <v>139</v>
      </c>
    </row>
    <row r="90" spans="1:9" ht="81" customHeight="1" x14ac:dyDescent="0.2">
      <c r="A90" s="24" t="s">
        <v>99</v>
      </c>
      <c r="B90" s="25">
        <v>6495000</v>
      </c>
      <c r="C90" s="25">
        <v>6495000</v>
      </c>
      <c r="D90" s="25">
        <v>6495000</v>
      </c>
      <c r="E90" s="20">
        <f t="shared" si="12"/>
        <v>0</v>
      </c>
      <c r="F90" s="21" t="s">
        <v>17</v>
      </c>
      <c r="G90" s="20">
        <f t="shared" si="10"/>
        <v>0</v>
      </c>
      <c r="H90" s="21">
        <f t="shared" si="5"/>
        <v>100</v>
      </c>
      <c r="I90" s="52"/>
    </row>
    <row r="91" spans="1:9" ht="81" customHeight="1" x14ac:dyDescent="0.2">
      <c r="A91" s="24" t="s">
        <v>102</v>
      </c>
      <c r="B91" s="18">
        <v>0</v>
      </c>
      <c r="C91" s="25">
        <v>6495000</v>
      </c>
      <c r="D91" s="25">
        <v>6495000</v>
      </c>
      <c r="E91" s="20">
        <f t="shared" si="12"/>
        <v>6495000</v>
      </c>
      <c r="F91" s="21" t="s">
        <v>17</v>
      </c>
      <c r="G91" s="20">
        <f t="shared" si="10"/>
        <v>0</v>
      </c>
      <c r="H91" s="21">
        <f t="shared" si="5"/>
        <v>100</v>
      </c>
      <c r="I91" s="52" t="s">
        <v>139</v>
      </c>
    </row>
    <row r="92" spans="1:9" ht="81" customHeight="1" x14ac:dyDescent="0.2">
      <c r="A92" s="24" t="s">
        <v>46</v>
      </c>
      <c r="B92" s="25">
        <v>457239.21</v>
      </c>
      <c r="C92" s="25">
        <v>457239.21</v>
      </c>
      <c r="D92" s="25">
        <v>457239.21</v>
      </c>
      <c r="E92" s="20">
        <f t="shared" si="12"/>
        <v>0</v>
      </c>
      <c r="F92" s="21" t="s">
        <v>17</v>
      </c>
      <c r="G92" s="20">
        <f t="shared" si="10"/>
        <v>0</v>
      </c>
      <c r="H92" s="21">
        <f t="shared" si="5"/>
        <v>100</v>
      </c>
      <c r="I92" s="52"/>
    </row>
    <row r="93" spans="1:9" ht="79.5" customHeight="1" x14ac:dyDescent="0.2">
      <c r="A93" s="24" t="s">
        <v>100</v>
      </c>
      <c r="B93" s="25">
        <v>2259338.23</v>
      </c>
      <c r="C93" s="25">
        <v>2259338.23</v>
      </c>
      <c r="D93" s="25">
        <v>2259338.23</v>
      </c>
      <c r="E93" s="20">
        <f t="shared" si="12"/>
        <v>0</v>
      </c>
      <c r="F93" s="21" t="s">
        <v>17</v>
      </c>
      <c r="G93" s="20">
        <f t="shared" si="10"/>
        <v>0</v>
      </c>
      <c r="H93" s="21">
        <f t="shared" si="5"/>
        <v>100</v>
      </c>
      <c r="I93" s="52" t="s">
        <v>139</v>
      </c>
    </row>
    <row r="94" spans="1:9" ht="65.25" customHeight="1" x14ac:dyDescent="0.2">
      <c r="A94" s="24" t="s">
        <v>101</v>
      </c>
      <c r="B94" s="18">
        <v>0</v>
      </c>
      <c r="C94" s="25">
        <v>70000000</v>
      </c>
      <c r="D94" s="25">
        <v>70000000</v>
      </c>
      <c r="E94" s="20">
        <f t="shared" si="12"/>
        <v>70000000</v>
      </c>
      <c r="F94" s="21" t="s">
        <v>17</v>
      </c>
      <c r="G94" s="20">
        <f t="shared" si="10"/>
        <v>0</v>
      </c>
      <c r="H94" s="21">
        <f t="shared" si="5"/>
        <v>100</v>
      </c>
      <c r="I94" s="52" t="s">
        <v>139</v>
      </c>
    </row>
    <row r="95" spans="1:9" s="2" customFormat="1" ht="27.75" customHeight="1" x14ac:dyDescent="0.2">
      <c r="A95" s="26" t="s">
        <v>163</v>
      </c>
      <c r="B95" s="27">
        <f>SUM(B96:B113)</f>
        <v>720325658.96000004</v>
      </c>
      <c r="C95" s="27">
        <f t="shared" ref="C95:D95" si="15">SUM(C96:C113)</f>
        <v>754822214.96000004</v>
      </c>
      <c r="D95" s="27">
        <f t="shared" si="15"/>
        <v>753699588.33000004</v>
      </c>
      <c r="E95" s="17">
        <f t="shared" ref="E95:E128" si="16">D95-B95</f>
        <v>33373929.370000005</v>
      </c>
      <c r="F95" s="16">
        <f t="shared" ref="F95:F126" si="17">D95/B95*100</f>
        <v>104.6331723651473</v>
      </c>
      <c r="G95" s="17">
        <f t="shared" si="10"/>
        <v>-1122626.6299999952</v>
      </c>
      <c r="H95" s="16">
        <f t="shared" ref="H95:H128" si="18">D95/C95*100</f>
        <v>99.85127270928831</v>
      </c>
      <c r="I95" s="51"/>
    </row>
    <row r="96" spans="1:9" ht="49.5" x14ac:dyDescent="0.2">
      <c r="A96" s="24" t="s">
        <v>40</v>
      </c>
      <c r="B96" s="28">
        <v>5199134.96</v>
      </c>
      <c r="C96" s="25">
        <v>6199134.96</v>
      </c>
      <c r="D96" s="25">
        <v>6199080.9400000004</v>
      </c>
      <c r="E96" s="20">
        <f t="shared" si="16"/>
        <v>999945.98000000045</v>
      </c>
      <c r="F96" s="21">
        <f t="shared" si="17"/>
        <v>119.23292985646982</v>
      </c>
      <c r="G96" s="20">
        <f t="shared" si="10"/>
        <v>-54.019999999552965</v>
      </c>
      <c r="H96" s="21">
        <f t="shared" si="18"/>
        <v>99.999128588095786</v>
      </c>
      <c r="I96" s="51" t="s">
        <v>158</v>
      </c>
    </row>
    <row r="97" spans="1:9" ht="82.5" x14ac:dyDescent="0.2">
      <c r="A97" s="24" t="s">
        <v>103</v>
      </c>
      <c r="B97" s="25">
        <v>1316170</v>
      </c>
      <c r="C97" s="25">
        <v>1320052</v>
      </c>
      <c r="D97" s="25">
        <v>1160663.1499999999</v>
      </c>
      <c r="E97" s="20">
        <f t="shared" si="16"/>
        <v>-155506.85000000009</v>
      </c>
      <c r="F97" s="21">
        <f t="shared" si="17"/>
        <v>88.184896327981946</v>
      </c>
      <c r="G97" s="20">
        <f t="shared" si="10"/>
        <v>-159388.85000000009</v>
      </c>
      <c r="H97" s="21">
        <f t="shared" si="18"/>
        <v>87.925562780860147</v>
      </c>
      <c r="I97" s="51" t="s">
        <v>159</v>
      </c>
    </row>
    <row r="98" spans="1:9" ht="99" x14ac:dyDescent="0.2">
      <c r="A98" s="24" t="s">
        <v>104</v>
      </c>
      <c r="B98" s="25">
        <v>17000000</v>
      </c>
      <c r="C98" s="25">
        <v>17000000</v>
      </c>
      <c r="D98" s="25">
        <v>16182258.720000001</v>
      </c>
      <c r="E98" s="20">
        <f t="shared" si="16"/>
        <v>-817741.27999999933</v>
      </c>
      <c r="F98" s="21">
        <f t="shared" si="17"/>
        <v>95.189757176470593</v>
      </c>
      <c r="G98" s="20">
        <f t="shared" si="10"/>
        <v>-817741.27999999933</v>
      </c>
      <c r="H98" s="21">
        <f t="shared" si="18"/>
        <v>95.189757176470593</v>
      </c>
      <c r="I98" s="51" t="s">
        <v>159</v>
      </c>
    </row>
    <row r="99" spans="1:9" ht="84" customHeight="1" x14ac:dyDescent="0.2">
      <c r="A99" s="24" t="s">
        <v>105</v>
      </c>
      <c r="B99" s="25">
        <v>81876</v>
      </c>
      <c r="C99" s="25">
        <v>84925</v>
      </c>
      <c r="D99" s="25">
        <v>81848</v>
      </c>
      <c r="E99" s="20">
        <f t="shared" si="16"/>
        <v>-28</v>
      </c>
      <c r="F99" s="21">
        <f t="shared" si="17"/>
        <v>99.965801944403736</v>
      </c>
      <c r="G99" s="20">
        <f t="shared" si="10"/>
        <v>-3077</v>
      </c>
      <c r="H99" s="21">
        <f t="shared" si="18"/>
        <v>96.376803061524868</v>
      </c>
      <c r="I99" s="51" t="s">
        <v>159</v>
      </c>
    </row>
    <row r="100" spans="1:9" ht="132" x14ac:dyDescent="0.2">
      <c r="A100" s="24" t="s">
        <v>106</v>
      </c>
      <c r="B100" s="25">
        <v>9500</v>
      </c>
      <c r="C100" s="25">
        <v>9500</v>
      </c>
      <c r="D100" s="25">
        <v>9500</v>
      </c>
      <c r="E100" s="20">
        <f t="shared" si="16"/>
        <v>0</v>
      </c>
      <c r="F100" s="21">
        <f t="shared" si="17"/>
        <v>100</v>
      </c>
      <c r="G100" s="20">
        <f t="shared" si="10"/>
        <v>0</v>
      </c>
      <c r="H100" s="21">
        <f t="shared" si="18"/>
        <v>100</v>
      </c>
      <c r="I100" s="51"/>
    </row>
    <row r="101" spans="1:9" ht="148.5" x14ac:dyDescent="0.2">
      <c r="A101" s="24" t="s">
        <v>107</v>
      </c>
      <c r="B101" s="25">
        <v>9500</v>
      </c>
      <c r="C101" s="25">
        <v>9500</v>
      </c>
      <c r="D101" s="25">
        <v>9500</v>
      </c>
      <c r="E101" s="20">
        <f t="shared" si="16"/>
        <v>0</v>
      </c>
      <c r="F101" s="21">
        <f t="shared" si="17"/>
        <v>100</v>
      </c>
      <c r="G101" s="19">
        <f t="shared" si="10"/>
        <v>0</v>
      </c>
      <c r="H101" s="21">
        <f t="shared" si="18"/>
        <v>100</v>
      </c>
      <c r="I101" s="51"/>
    </row>
    <row r="102" spans="1:9" ht="66" x14ac:dyDescent="0.2">
      <c r="A102" s="24" t="s">
        <v>108</v>
      </c>
      <c r="B102" s="25">
        <v>3731100</v>
      </c>
      <c r="C102" s="25">
        <v>3871100</v>
      </c>
      <c r="D102" s="25">
        <v>3864282.32</v>
      </c>
      <c r="E102" s="20">
        <f t="shared" si="16"/>
        <v>133182.31999999983</v>
      </c>
      <c r="F102" s="21">
        <f t="shared" si="17"/>
        <v>103.56951890863284</v>
      </c>
      <c r="G102" s="20">
        <f t="shared" si="10"/>
        <v>-6817.6800000001676</v>
      </c>
      <c r="H102" s="21">
        <f t="shared" si="18"/>
        <v>99.823882617343912</v>
      </c>
      <c r="I102" s="51" t="s">
        <v>159</v>
      </c>
    </row>
    <row r="103" spans="1:9" ht="87.75" customHeight="1" x14ac:dyDescent="0.2">
      <c r="A103" s="24" t="s">
        <v>109</v>
      </c>
      <c r="B103" s="25">
        <v>78400</v>
      </c>
      <c r="C103" s="25">
        <v>81400</v>
      </c>
      <c r="D103" s="25">
        <v>81400</v>
      </c>
      <c r="E103" s="23">
        <f t="shared" si="16"/>
        <v>3000</v>
      </c>
      <c r="F103" s="21">
        <f t="shared" si="17"/>
        <v>103.82653061224489</v>
      </c>
      <c r="G103" s="20">
        <f t="shared" si="10"/>
        <v>0</v>
      </c>
      <c r="H103" s="21">
        <f t="shared" si="18"/>
        <v>100</v>
      </c>
      <c r="I103" s="51" t="s">
        <v>158</v>
      </c>
    </row>
    <row r="104" spans="1:9" ht="87.75" customHeight="1" x14ac:dyDescent="0.2">
      <c r="A104" s="24" t="s">
        <v>110</v>
      </c>
      <c r="B104" s="28">
        <v>13300</v>
      </c>
      <c r="C104" s="25">
        <v>13900</v>
      </c>
      <c r="D104" s="25">
        <v>13900</v>
      </c>
      <c r="E104" s="20">
        <f t="shared" si="16"/>
        <v>600</v>
      </c>
      <c r="F104" s="21">
        <f t="shared" si="17"/>
        <v>104.51127819548873</v>
      </c>
      <c r="G104" s="23">
        <f t="shared" si="10"/>
        <v>0</v>
      </c>
      <c r="H104" s="21">
        <f t="shared" si="18"/>
        <v>100</v>
      </c>
      <c r="I104" s="51"/>
    </row>
    <row r="105" spans="1:9" ht="87.75" customHeight="1" x14ac:dyDescent="0.2">
      <c r="A105" s="24" t="s">
        <v>111</v>
      </c>
      <c r="B105" s="25">
        <v>13300</v>
      </c>
      <c r="C105" s="25">
        <v>13900</v>
      </c>
      <c r="D105" s="25">
        <v>13900</v>
      </c>
      <c r="E105" s="20">
        <f t="shared" si="16"/>
        <v>600</v>
      </c>
      <c r="F105" s="21">
        <f t="shared" si="17"/>
        <v>104.51127819548873</v>
      </c>
      <c r="G105" s="23">
        <f t="shared" si="10"/>
        <v>0</v>
      </c>
      <c r="H105" s="21">
        <f t="shared" si="18"/>
        <v>100</v>
      </c>
      <c r="I105" s="51"/>
    </row>
    <row r="106" spans="1:9" ht="87.75" customHeight="1" x14ac:dyDescent="0.2">
      <c r="A106" s="24" t="s">
        <v>112</v>
      </c>
      <c r="B106" s="25">
        <v>195937</v>
      </c>
      <c r="C106" s="25">
        <v>203562</v>
      </c>
      <c r="D106" s="25">
        <v>203562</v>
      </c>
      <c r="E106" s="19">
        <f t="shared" si="16"/>
        <v>7625</v>
      </c>
      <c r="F106" s="21">
        <f t="shared" si="17"/>
        <v>103.8915569800497</v>
      </c>
      <c r="G106" s="23">
        <f t="shared" si="10"/>
        <v>0</v>
      </c>
      <c r="H106" s="21">
        <f t="shared" si="18"/>
        <v>100</v>
      </c>
      <c r="I106" s="51" t="s">
        <v>158</v>
      </c>
    </row>
    <row r="107" spans="1:9" ht="87.75" customHeight="1" x14ac:dyDescent="0.2">
      <c r="A107" s="24" t="s">
        <v>113</v>
      </c>
      <c r="B107" s="25">
        <v>38100</v>
      </c>
      <c r="C107" s="25">
        <v>38800</v>
      </c>
      <c r="D107" s="25">
        <v>38800</v>
      </c>
      <c r="E107" s="19">
        <f t="shared" si="16"/>
        <v>700</v>
      </c>
      <c r="F107" s="21">
        <f t="shared" si="17"/>
        <v>101.83727034120736</v>
      </c>
      <c r="G107" s="23">
        <f t="shared" si="10"/>
        <v>0</v>
      </c>
      <c r="H107" s="21">
        <f t="shared" si="18"/>
        <v>100</v>
      </c>
      <c r="I107" s="52" t="s">
        <v>158</v>
      </c>
    </row>
    <row r="108" spans="1:9" ht="66" x14ac:dyDescent="0.2">
      <c r="A108" s="24" t="s">
        <v>114</v>
      </c>
      <c r="B108" s="25">
        <v>387100</v>
      </c>
      <c r="C108" s="25">
        <v>398700</v>
      </c>
      <c r="D108" s="25">
        <v>398700</v>
      </c>
      <c r="E108" s="19">
        <f t="shared" si="16"/>
        <v>11600</v>
      </c>
      <c r="F108" s="21">
        <f t="shared" si="17"/>
        <v>102.99664169465255</v>
      </c>
      <c r="G108" s="23">
        <f t="shared" si="10"/>
        <v>0</v>
      </c>
      <c r="H108" s="21">
        <f t="shared" si="18"/>
        <v>100</v>
      </c>
      <c r="I108" s="52" t="s">
        <v>158</v>
      </c>
    </row>
    <row r="109" spans="1:9" ht="68.45" customHeight="1" x14ac:dyDescent="0.2">
      <c r="A109" s="24" t="s">
        <v>115</v>
      </c>
      <c r="B109" s="28">
        <v>710700</v>
      </c>
      <c r="C109" s="25">
        <v>710700</v>
      </c>
      <c r="D109" s="25">
        <v>710700</v>
      </c>
      <c r="E109" s="20">
        <f t="shared" si="16"/>
        <v>0</v>
      </c>
      <c r="F109" s="21">
        <f t="shared" si="17"/>
        <v>100</v>
      </c>
      <c r="G109" s="23">
        <f t="shared" si="10"/>
        <v>0</v>
      </c>
      <c r="H109" s="21">
        <f t="shared" si="18"/>
        <v>100</v>
      </c>
      <c r="I109" s="52"/>
    </row>
    <row r="110" spans="1:9" ht="49.9" customHeight="1" x14ac:dyDescent="0.2">
      <c r="A110" s="24" t="s">
        <v>39</v>
      </c>
      <c r="B110" s="28">
        <v>29681091</v>
      </c>
      <c r="C110" s="25">
        <v>29681091</v>
      </c>
      <c r="D110" s="25">
        <v>29681091</v>
      </c>
      <c r="E110" s="20">
        <f t="shared" si="16"/>
        <v>0</v>
      </c>
      <c r="F110" s="21">
        <f t="shared" si="17"/>
        <v>100</v>
      </c>
      <c r="G110" s="23">
        <f t="shared" si="10"/>
        <v>0</v>
      </c>
      <c r="H110" s="21">
        <f t="shared" si="18"/>
        <v>100</v>
      </c>
      <c r="I110" s="52"/>
    </row>
    <row r="111" spans="1:9" ht="66" x14ac:dyDescent="0.2">
      <c r="A111" s="24" t="s">
        <v>116</v>
      </c>
      <c r="B111" s="28">
        <v>13093300</v>
      </c>
      <c r="C111" s="25">
        <v>8200000</v>
      </c>
      <c r="D111" s="25">
        <v>8200000</v>
      </c>
      <c r="E111" s="20">
        <f t="shared" si="16"/>
        <v>-4893300</v>
      </c>
      <c r="F111" s="21">
        <f t="shared" si="17"/>
        <v>62.627450680882589</v>
      </c>
      <c r="G111" s="20">
        <f t="shared" si="10"/>
        <v>0</v>
      </c>
      <c r="H111" s="21">
        <f t="shared" si="18"/>
        <v>100</v>
      </c>
      <c r="I111" s="52" t="s">
        <v>160</v>
      </c>
    </row>
    <row r="112" spans="1:9" ht="49.5" x14ac:dyDescent="0.2">
      <c r="A112" s="24" t="s">
        <v>41</v>
      </c>
      <c r="B112" s="28">
        <v>475250</v>
      </c>
      <c r="C112" s="25">
        <v>475250</v>
      </c>
      <c r="D112" s="25">
        <v>339702.2</v>
      </c>
      <c r="E112" s="20">
        <f t="shared" si="16"/>
        <v>-135547.79999999999</v>
      </c>
      <c r="F112" s="21">
        <f t="shared" si="17"/>
        <v>71.478632298790117</v>
      </c>
      <c r="G112" s="20">
        <f t="shared" si="10"/>
        <v>-135547.79999999999</v>
      </c>
      <c r="H112" s="21">
        <f t="shared" si="18"/>
        <v>71.478632298790117</v>
      </c>
      <c r="I112" s="52" t="s">
        <v>159</v>
      </c>
    </row>
    <row r="113" spans="1:9" ht="49.15" customHeight="1" x14ac:dyDescent="0.2">
      <c r="A113" s="24" t="s">
        <v>117</v>
      </c>
      <c r="B113" s="28">
        <v>648291900</v>
      </c>
      <c r="C113" s="25">
        <v>686510700</v>
      </c>
      <c r="D113" s="25">
        <v>686510700</v>
      </c>
      <c r="E113" s="20">
        <f t="shared" si="16"/>
        <v>38218800</v>
      </c>
      <c r="F113" s="21">
        <f t="shared" si="17"/>
        <v>105.8953073453486</v>
      </c>
      <c r="G113" s="20">
        <f t="shared" si="10"/>
        <v>0</v>
      </c>
      <c r="H113" s="21">
        <f t="shared" si="18"/>
        <v>100</v>
      </c>
      <c r="I113" s="52" t="s">
        <v>157</v>
      </c>
    </row>
    <row r="114" spans="1:9" s="2" customFormat="1" ht="32.25" customHeight="1" x14ac:dyDescent="0.2">
      <c r="A114" s="26" t="s">
        <v>164</v>
      </c>
      <c r="B114" s="27">
        <f>SUM(B115:B123)</f>
        <v>45706804</v>
      </c>
      <c r="C114" s="27">
        <f>SUM(C115:C123)</f>
        <v>81839516</v>
      </c>
      <c r="D114" s="27">
        <f>SUM(D115:D123)</f>
        <v>81839516</v>
      </c>
      <c r="E114" s="15">
        <f t="shared" si="16"/>
        <v>36132712</v>
      </c>
      <c r="F114" s="16">
        <f t="shared" si="17"/>
        <v>179.0532455518001</v>
      </c>
      <c r="G114" s="17">
        <f t="shared" si="10"/>
        <v>0</v>
      </c>
      <c r="H114" s="16">
        <f t="shared" si="18"/>
        <v>100</v>
      </c>
      <c r="I114" s="51"/>
    </row>
    <row r="115" spans="1:9" ht="69.75" customHeight="1" x14ac:dyDescent="0.2">
      <c r="A115" s="24" t="s">
        <v>118</v>
      </c>
      <c r="B115" s="28">
        <v>12910704</v>
      </c>
      <c r="C115" s="28">
        <v>13555997</v>
      </c>
      <c r="D115" s="28">
        <v>13555997</v>
      </c>
      <c r="E115" s="20">
        <f t="shared" si="16"/>
        <v>645293</v>
      </c>
      <c r="F115" s="21">
        <f t="shared" si="17"/>
        <v>104.99812403723298</v>
      </c>
      <c r="G115" s="23">
        <f t="shared" si="10"/>
        <v>0</v>
      </c>
      <c r="H115" s="21">
        <f t="shared" si="18"/>
        <v>100</v>
      </c>
      <c r="I115" s="52"/>
    </row>
    <row r="116" spans="1:9" ht="69.75" customHeight="1" x14ac:dyDescent="0.2">
      <c r="A116" s="24" t="s">
        <v>52</v>
      </c>
      <c r="B116" s="28">
        <v>32796100</v>
      </c>
      <c r="C116" s="28">
        <v>32796100</v>
      </c>
      <c r="D116" s="28">
        <v>32796100</v>
      </c>
      <c r="E116" s="20">
        <f t="shared" si="16"/>
        <v>0</v>
      </c>
      <c r="F116" s="21">
        <f t="shared" si="17"/>
        <v>100</v>
      </c>
      <c r="G116" s="23">
        <f t="shared" si="10"/>
        <v>0</v>
      </c>
      <c r="H116" s="21">
        <f t="shared" si="18"/>
        <v>100</v>
      </c>
      <c r="I116" s="52"/>
    </row>
    <row r="117" spans="1:9" ht="69.75" customHeight="1" x14ac:dyDescent="0.2">
      <c r="A117" s="24" t="s">
        <v>119</v>
      </c>
      <c r="B117" s="28">
        <v>0</v>
      </c>
      <c r="C117" s="28">
        <v>3220114</v>
      </c>
      <c r="D117" s="28">
        <v>3220114</v>
      </c>
      <c r="E117" s="20">
        <f t="shared" si="16"/>
        <v>3220114</v>
      </c>
      <c r="F117" s="21" t="s">
        <v>17</v>
      </c>
      <c r="G117" s="23">
        <f t="shared" si="10"/>
        <v>0</v>
      </c>
      <c r="H117" s="21">
        <f t="shared" si="18"/>
        <v>100</v>
      </c>
      <c r="I117" s="52" t="s">
        <v>139</v>
      </c>
    </row>
    <row r="118" spans="1:9" ht="59.25" customHeight="1" x14ac:dyDescent="0.2">
      <c r="A118" s="24" t="s">
        <v>120</v>
      </c>
      <c r="B118" s="28">
        <v>0</v>
      </c>
      <c r="C118" s="28">
        <v>8118392</v>
      </c>
      <c r="D118" s="28">
        <v>8118392</v>
      </c>
      <c r="E118" s="20">
        <f t="shared" si="16"/>
        <v>8118392</v>
      </c>
      <c r="F118" s="21" t="s">
        <v>17</v>
      </c>
      <c r="G118" s="23">
        <f t="shared" si="10"/>
        <v>0</v>
      </c>
      <c r="H118" s="21">
        <f t="shared" si="18"/>
        <v>100</v>
      </c>
      <c r="I118" s="52" t="s">
        <v>139</v>
      </c>
    </row>
    <row r="119" spans="1:9" ht="191.25" customHeight="1" x14ac:dyDescent="0.2">
      <c r="A119" s="24" t="s">
        <v>121</v>
      </c>
      <c r="B119" s="28">
        <v>0</v>
      </c>
      <c r="C119" s="28">
        <v>20905350</v>
      </c>
      <c r="D119" s="28">
        <v>20905350</v>
      </c>
      <c r="E119" s="20">
        <f t="shared" si="16"/>
        <v>20905350</v>
      </c>
      <c r="F119" s="21" t="s">
        <v>17</v>
      </c>
      <c r="G119" s="23">
        <f t="shared" si="10"/>
        <v>0</v>
      </c>
      <c r="H119" s="21">
        <f t="shared" si="18"/>
        <v>100</v>
      </c>
      <c r="I119" s="52" t="s">
        <v>139</v>
      </c>
    </row>
    <row r="120" spans="1:9" ht="143.25" customHeight="1" x14ac:dyDescent="0.2">
      <c r="A120" s="24" t="s">
        <v>122</v>
      </c>
      <c r="B120" s="28">
        <v>0</v>
      </c>
      <c r="C120" s="28">
        <v>2693563</v>
      </c>
      <c r="D120" s="28">
        <v>2693563</v>
      </c>
      <c r="E120" s="20">
        <f t="shared" si="16"/>
        <v>2693563</v>
      </c>
      <c r="F120" s="21" t="s">
        <v>17</v>
      </c>
      <c r="G120" s="23">
        <f t="shared" si="10"/>
        <v>0</v>
      </c>
      <c r="H120" s="21">
        <f t="shared" si="18"/>
        <v>100</v>
      </c>
      <c r="I120" s="52" t="s">
        <v>139</v>
      </c>
    </row>
    <row r="121" spans="1:9" ht="80.25" customHeight="1" x14ac:dyDescent="0.2">
      <c r="A121" s="24" t="s">
        <v>123</v>
      </c>
      <c r="B121" s="28">
        <v>0</v>
      </c>
      <c r="C121" s="28">
        <v>75000</v>
      </c>
      <c r="D121" s="28">
        <v>75000</v>
      </c>
      <c r="E121" s="20">
        <f t="shared" si="16"/>
        <v>75000</v>
      </c>
      <c r="F121" s="21" t="s">
        <v>17</v>
      </c>
      <c r="G121" s="23">
        <f t="shared" si="10"/>
        <v>0</v>
      </c>
      <c r="H121" s="21">
        <f t="shared" si="18"/>
        <v>100</v>
      </c>
      <c r="I121" s="52" t="s">
        <v>139</v>
      </c>
    </row>
    <row r="122" spans="1:9" ht="111" customHeight="1" x14ac:dyDescent="0.2">
      <c r="A122" s="24" t="s">
        <v>124</v>
      </c>
      <c r="B122" s="29">
        <v>0</v>
      </c>
      <c r="C122" s="29">
        <v>300000</v>
      </c>
      <c r="D122" s="25">
        <v>300000</v>
      </c>
      <c r="E122" s="20">
        <f t="shared" si="16"/>
        <v>300000</v>
      </c>
      <c r="F122" s="21" t="s">
        <v>17</v>
      </c>
      <c r="G122" s="23">
        <f t="shared" si="10"/>
        <v>0</v>
      </c>
      <c r="H122" s="21">
        <f t="shared" si="18"/>
        <v>100</v>
      </c>
      <c r="I122" s="52" t="s">
        <v>138</v>
      </c>
    </row>
    <row r="123" spans="1:9" ht="74.25" customHeight="1" x14ac:dyDescent="0.2">
      <c r="A123" s="30" t="s">
        <v>125</v>
      </c>
      <c r="B123" s="29">
        <v>0</v>
      </c>
      <c r="C123" s="29">
        <v>175000</v>
      </c>
      <c r="D123" s="29">
        <v>175000</v>
      </c>
      <c r="E123" s="19">
        <f t="shared" si="16"/>
        <v>175000</v>
      </c>
      <c r="F123" s="21" t="s">
        <v>17</v>
      </c>
      <c r="G123" s="23">
        <f t="shared" si="10"/>
        <v>0</v>
      </c>
      <c r="H123" s="21">
        <f t="shared" si="18"/>
        <v>100</v>
      </c>
      <c r="I123" s="52" t="s">
        <v>138</v>
      </c>
    </row>
    <row r="124" spans="1:9" s="2" customFormat="1" ht="33" customHeight="1" x14ac:dyDescent="0.2">
      <c r="A124" s="26" t="s">
        <v>165</v>
      </c>
      <c r="B124" s="31">
        <f>B125+B126</f>
        <v>1800000</v>
      </c>
      <c r="C124" s="31">
        <f>C125+C126</f>
        <v>8981495</v>
      </c>
      <c r="D124" s="31">
        <f t="shared" ref="D124" si="19">D125+D126</f>
        <v>8981495</v>
      </c>
      <c r="E124" s="15">
        <f t="shared" si="16"/>
        <v>7181495</v>
      </c>
      <c r="F124" s="16">
        <f t="shared" si="17"/>
        <v>498.97194444444449</v>
      </c>
      <c r="G124" s="17">
        <f t="shared" si="10"/>
        <v>0</v>
      </c>
      <c r="H124" s="16">
        <f t="shared" si="18"/>
        <v>100</v>
      </c>
      <c r="I124" s="53"/>
    </row>
    <row r="125" spans="1:9" s="2" customFormat="1" ht="69" customHeight="1" x14ac:dyDescent="0.2">
      <c r="A125" s="32" t="s">
        <v>31</v>
      </c>
      <c r="B125" s="27">
        <v>0</v>
      </c>
      <c r="C125" s="25">
        <v>16000</v>
      </c>
      <c r="D125" s="25">
        <v>16000</v>
      </c>
      <c r="E125" s="25">
        <v>8965495</v>
      </c>
      <c r="F125" s="21" t="s">
        <v>17</v>
      </c>
      <c r="G125" s="20">
        <f t="shared" ref="G125:G128" si="20">D125-C125</f>
        <v>0</v>
      </c>
      <c r="H125" s="21">
        <f t="shared" si="18"/>
        <v>100</v>
      </c>
      <c r="I125" s="52" t="s">
        <v>138</v>
      </c>
    </row>
    <row r="126" spans="1:9" s="2" customFormat="1" ht="33" customHeight="1" x14ac:dyDescent="0.2">
      <c r="A126" s="32" t="s">
        <v>32</v>
      </c>
      <c r="B126" s="28">
        <v>1800000</v>
      </c>
      <c r="C126" s="25">
        <v>8965495</v>
      </c>
      <c r="D126" s="25">
        <v>8965495</v>
      </c>
      <c r="E126" s="19">
        <f t="shared" si="16"/>
        <v>7165495</v>
      </c>
      <c r="F126" s="21">
        <f t="shared" si="17"/>
        <v>498.08305555555552</v>
      </c>
      <c r="G126" s="20">
        <f t="shared" si="20"/>
        <v>0</v>
      </c>
      <c r="H126" s="21">
        <f t="shared" si="18"/>
        <v>100</v>
      </c>
      <c r="I126" s="52" t="s">
        <v>162</v>
      </c>
    </row>
    <row r="127" spans="1:9" s="2" customFormat="1" ht="82.5" x14ac:dyDescent="0.2">
      <c r="A127" s="33" t="s">
        <v>167</v>
      </c>
      <c r="B127" s="27">
        <v>0</v>
      </c>
      <c r="C127" s="31">
        <v>237509.43</v>
      </c>
      <c r="D127" s="31">
        <v>237509.43</v>
      </c>
      <c r="E127" s="15">
        <f t="shared" si="16"/>
        <v>237509.43</v>
      </c>
      <c r="F127" s="16" t="s">
        <v>17</v>
      </c>
      <c r="G127" s="17">
        <f t="shared" si="20"/>
        <v>0</v>
      </c>
      <c r="H127" s="16">
        <f t="shared" si="18"/>
        <v>100</v>
      </c>
      <c r="I127" s="53" t="s">
        <v>161</v>
      </c>
    </row>
    <row r="128" spans="1:9" s="2" customFormat="1" ht="49.5" x14ac:dyDescent="0.2">
      <c r="A128" s="33" t="s">
        <v>166</v>
      </c>
      <c r="B128" s="27">
        <v>0</v>
      </c>
      <c r="C128" s="34">
        <v>-34430.9</v>
      </c>
      <c r="D128" s="34">
        <v>-34086.589999999997</v>
      </c>
      <c r="E128" s="17">
        <f t="shared" si="16"/>
        <v>-34086.589999999997</v>
      </c>
      <c r="F128" s="16" t="s">
        <v>17</v>
      </c>
      <c r="G128" s="17">
        <f t="shared" si="20"/>
        <v>344.31000000000495</v>
      </c>
      <c r="H128" s="16">
        <f t="shared" si="18"/>
        <v>98.999997095632111</v>
      </c>
      <c r="I128" s="53" t="s">
        <v>161</v>
      </c>
    </row>
  </sheetData>
  <autoFilter ref="A5:I128"/>
  <mergeCells count="8">
    <mergeCell ref="A3:I3"/>
    <mergeCell ref="A6:A7"/>
    <mergeCell ref="B6:B7"/>
    <mergeCell ref="C6:C7"/>
    <mergeCell ref="D6:D7"/>
    <mergeCell ref="I6:I7"/>
    <mergeCell ref="G6:H6"/>
    <mergeCell ref="E6:F6"/>
  </mergeCells>
  <pageMargins left="0.51181102362204722" right="0.51181102362204722" top="0.35433070866141736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Зубко</dc:creator>
  <dc:description>POI HSSF rep:2.44.0.60</dc:description>
  <cp:lastModifiedBy>ЗезеговаЕВ</cp:lastModifiedBy>
  <cp:lastPrinted>2022-05-05T13:24:09Z</cp:lastPrinted>
  <dcterms:created xsi:type="dcterms:W3CDTF">2018-11-16T09:27:00Z</dcterms:created>
  <dcterms:modified xsi:type="dcterms:W3CDTF">2023-04-26T12:21:26Z</dcterms:modified>
</cp:coreProperties>
</file>