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6" windowWidth="14940" windowHeight="8976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I18" i="1" l="1"/>
  <c r="I16" i="1"/>
  <c r="H9" i="1"/>
  <c r="I9" i="1" l="1"/>
  <c r="D8" i="1"/>
  <c r="E44" i="1" l="1"/>
  <c r="E42" i="1" l="1"/>
  <c r="E39" i="1"/>
  <c r="E35" i="1"/>
  <c r="E32" i="1"/>
  <c r="E26" i="1"/>
  <c r="E22" i="1"/>
  <c r="E17" i="1"/>
  <c r="E14" i="1"/>
  <c r="I12" i="1"/>
  <c r="E8" i="1"/>
  <c r="H12" i="1"/>
  <c r="J12" i="1"/>
  <c r="J9" i="1"/>
  <c r="F8" i="1"/>
  <c r="F32" i="1"/>
  <c r="F35" i="1"/>
  <c r="F39" i="1"/>
  <c r="F42" i="1"/>
  <c r="F44" i="1"/>
  <c r="F26" i="1"/>
  <c r="F22" i="1"/>
  <c r="F17" i="1"/>
  <c r="F14" i="1"/>
  <c r="F7" i="1" l="1"/>
  <c r="E7" i="1"/>
  <c r="I19" i="1"/>
  <c r="H29" i="1" l="1"/>
  <c r="I29" i="1"/>
  <c r="J29" i="1"/>
  <c r="H11" i="1" l="1"/>
  <c r="D14" i="1"/>
  <c r="D17" i="1"/>
  <c r="D22" i="1"/>
  <c r="D32" i="1"/>
  <c r="D35" i="1"/>
  <c r="D39" i="1"/>
  <c r="D42" i="1"/>
  <c r="D44" i="1"/>
  <c r="D26" i="1"/>
  <c r="D7" i="1" l="1"/>
  <c r="H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0" i="1"/>
  <c r="H8" i="1"/>
  <c r="G32" i="1" l="1"/>
  <c r="G44" i="1"/>
  <c r="G42" i="1"/>
  <c r="G39" i="1"/>
  <c r="G35" i="1"/>
  <c r="G26" i="1"/>
  <c r="G22" i="1"/>
  <c r="G17" i="1"/>
  <c r="G14" i="1"/>
  <c r="G8" i="1"/>
  <c r="I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8" i="1"/>
  <c r="I27" i="1"/>
  <c r="I26" i="1"/>
  <c r="I25" i="1"/>
  <c r="I24" i="1"/>
  <c r="I23" i="1"/>
  <c r="I22" i="1"/>
  <c r="I21" i="1"/>
  <c r="I20" i="1"/>
  <c r="I17" i="1"/>
  <c r="I15" i="1"/>
  <c r="I14" i="1"/>
  <c r="I13" i="1"/>
  <c r="I11" i="1"/>
  <c r="I10" i="1"/>
  <c r="I8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1" i="1"/>
  <c r="J10" i="1"/>
  <c r="J8" i="1"/>
  <c r="J7" i="1"/>
</calcChain>
</file>

<file path=xl/sharedStrings.xml><?xml version="1.0" encoding="utf-8"?>
<sst xmlns="http://schemas.openxmlformats.org/spreadsheetml/2006/main" count="179" uniqueCount="95">
  <si>
    <t>Раздел</t>
  </si>
  <si>
    <t>Подраздел</t>
  </si>
  <si>
    <t>01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</si>
  <si>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</si>
  <si>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</si>
  <si>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</si>
  <si>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</si>
  <si>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</si>
  <si>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</si>
  <si>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13</t>
  </si>
  <si>
    <t>Другие общегосударственные вопросы</t>
  </si>
  <si>
    <t>03</t>
  </si>
  <si>
    <t>09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</si>
  <si>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</si>
  <si>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</si>
  <si>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</si>
  <si>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</si>
  <si>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</si>
  <si>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</si>
  <si>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</si>
  <si>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</si>
  <si>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Жилищное хозяйство</t>
  </si>
  <si>
    <t>02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</si>
  <si>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</si>
  <si>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</si>
  <si>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</si>
  <si>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</si>
  <si>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</si>
  <si>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</si>
  <si>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</si>
  <si>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10</t>
  </si>
  <si>
    <t>Пенсионное обеспечение</t>
  </si>
  <si>
    <t>Охрана семьи и детства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</si>
  <si>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</si>
  <si>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</si>
  <si>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</si>
  <si>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внутреннего и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</si>
  <si>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</si>
  <si>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уточненные плановые расходы</t>
  </si>
  <si>
    <t>кассовое исполнение</t>
  </si>
  <si>
    <t>Утвержденные плановые расходы</t>
  </si>
  <si>
    <t xml:space="preserve">Наименование </t>
  </si>
  <si>
    <t>РАСХОДЫ ВСЕГО</t>
  </si>
  <si>
    <t xml:space="preserve">  НАЦИОНАЛЬНАЯ БЕЗОПАСНОСТЬ И ПРАВООХРАНИТЕЛЬНАЯ ДЕЯТЕЛЬНОСТЬ</t>
  </si>
  <si>
    <t xml:space="preserve">  НАЦИОНАЛЬНАЯ ЭКОНОМИКА</t>
  </si>
  <si>
    <t xml:space="preserve">  ЖИЛИЩНО-КОММУНАЛЬНОЕ ХОЗЯЙСТВО</t>
  </si>
  <si>
    <t xml:space="preserve">  ОБРАЗОВАНИЕ</t>
  </si>
  <si>
    <t xml:space="preserve">  КУЛЬТУРА, КИНЕМАТОГРАФИЯ</t>
  </si>
  <si>
    <t xml:space="preserve">  СОЦИАЛЬНАЯ ПОЛИТИКА</t>
  </si>
  <si>
    <t xml:space="preserve">  ФИЗИЧЕСКАЯ КУЛЬТУРА И СПОРТ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</si>
  <si>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</si>
  <si>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>процент исполнения уточненных плановых значений</t>
  </si>
  <si>
    <t>удельный вес в %</t>
  </si>
  <si>
    <t>Х</t>
  </si>
  <si>
    <t>процент исполнения первоначальных плановых значений</t>
  </si>
  <si>
    <t>первоночальные плановые расходы</t>
  </si>
  <si>
    <t>Приложение №1 к пояснительной записке</t>
  </si>
  <si>
    <t>Единица измерения, руб.</t>
  </si>
  <si>
    <t>Пояснение отклонений исполнения от первоначально утвержденного плана
(при отклонении гр.9 на 5% и более)</t>
  </si>
  <si>
    <t>Дополнительное образование детей</t>
  </si>
  <si>
    <t>1</t>
  </si>
  <si>
    <t>2</t>
  </si>
  <si>
    <t>3</t>
  </si>
  <si>
    <t>4</t>
  </si>
  <si>
    <t>5</t>
  </si>
  <si>
    <t>6</t>
  </si>
  <si>
    <t>7</t>
  </si>
  <si>
    <t>Отклонение  кассового исполнения от утвержденных уточненных плановых значений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</si>
  <si>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</si>
  <si>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</si>
  <si>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 xml:space="preserve">  ОБСЛУЖИВАНИЕ ГОСУДАРСТВЕННОГО (МУНИЦИПАЛЬНОГО) ДОЛГА</t>
  </si>
  <si>
    <t>Прочие межбюджетные трансферты общего характера</t>
  </si>
  <si>
    <t xml:space="preserve"> ОБЩЕГОСУДАРСТВЕННЫЕ ВОПРОСЫ</t>
  </si>
  <si>
    <t>В течение года увеличены расходы по предоставлению финансовой поддержки поселений в рамках решения вопросов местного значения</t>
  </si>
  <si>
    <t>Уменьшены бюджетные ассигнования в связи с отсутствием фактических расходов</t>
  </si>
  <si>
    <t>Уменьшены бюджетные ассигнования по данному РзПрз и переведены на другие РзПрз по образованию</t>
  </si>
  <si>
    <t>Увеличены расходы по заработной плате и страховым взносам работников ОФСиТ (аппарат и бухгалтерия)</t>
  </si>
  <si>
    <t>Социальное обеспечение населения</t>
  </si>
  <si>
    <t>Гражданская оборона</t>
  </si>
  <si>
    <t>Молодежная политика</t>
  </si>
  <si>
    <t>Не в полном объеме использованы бюджетные ассигнования по обеспечению мероприятий по расселению непригодного для проживания жилищного фонда.</t>
  </si>
  <si>
    <t xml:space="preserve">Увеличены расходы на заработную плату и страховые взносы в связи с индексацией з/пл с 1 июля 2022г. </t>
  </si>
  <si>
    <t>В течение 2022г. увеличены расходы на содержание  имущества казны (в том числе на погашение задолженности по коммунальным платежам) и налогов по имуществу казны,  на межевание земельных участков с постановкой на кадастровый учет, на регистрацию права собственности на земельные участки. В течении года по данному РзПрз предусмотрены расходы на мероприятия, связанные с мобилизацией граждан района на СВО, на создание приюта для содержания животных без владельцев в с.Усть-Кулом.   Увеличены расходы на содействие деятельности социально-ориентированных некоммерческих организаций, на поддержание работоспособности инфраструктуры связи на территориях труднодоступных и малонаселенных пунктов в Усть-Куломском районе.</t>
  </si>
  <si>
    <t>За счет средств респ.бюджета РК увеличены расходы на мероприятия по предупреждению чрезвычайной ситуации-восстановление по временной схеме объекта транспортной инфраструктуры (автомобильный мост через р. Лопью в пос. Лопьювад СП "Тимшер",  пострадавший в результате ливневых дождей и весеннего половодья 2020 года),  на восстановление объекта "Обустройство водопровода в с. Пожег от скважины до водопроводного колодца существующего". Предусмотрены расходы по устранению последствий урагана в с.Мыёлдино.</t>
  </si>
  <si>
    <t>Увеличены расходы на реализацию народных проектов в сфере агропромышленного комплекса, в т.ч. за счет субсидии из республиканского бюджета; на возмещение части затрат по приобретению горюче-смазочных материалов, используемых для уборки естественных и сеяных сенокосов (поддержка сельхозтоваропроизводителей)</t>
  </si>
  <si>
    <t>Увеличены расходы на организацию транспортного обслуживания населения по муниципальным маршрутам регулярных перевозок пассажиров и багажа автомобильным транспортом, в том числе за счет субсидии из респ.бюджета РК</t>
  </si>
  <si>
    <t>Направлены дополнительные ассигнования (в т.ч. за счет субсидии республиканского бюджета) на приведение в нормативное состояние автомобильных дорог общего пользования местного значения, задействованных в маршрутах движения школьных автобусов, на реализацию народных проектов в сфере дорожной деятельности, на содержание ледовых переправ и зимников.</t>
  </si>
  <si>
    <t>Дополнительно направлены средства на поддержку сельхозтоваропроизводителей</t>
  </si>
  <si>
    <t>Увеличены ассигнования по расходам на строительство по микрорайону Северный  в с.Усть-Кулом. Не использованы средства местного бюджета, предусмотренные на строительство водопровода в с.Деревянск (в т.ч. ПИР)</t>
  </si>
  <si>
    <t>В течении года увеличены расходы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муниципального района "Усть-Куломский"</t>
  </si>
  <si>
    <t>В течение года дополнительно получены средства из бюджета РК на укрепление материально-технической базы учреждений, на повышение оплаты труда отдельных категорий работников в сфере образования, на реализацию народных проектов в сфере образования</t>
  </si>
  <si>
    <t>Увеличены расходы по строительству дополнительного спально-игрового комплекса на 90 мест МАДОУ «Детский сад №1» с.Усть-Кулом, на укрепление материально-технической базы учреждений (в т.ч. за счет субсидий из РБ), на повышение оплаты труда отдельных категорий работников в сфере образования( в т.ч. за счет субсидии из РБ), на реализацию муниципальными дошкольными и муниципальными общеобразовательными организациями в Республике Коми образовательных программ (субвенция из РБ)</t>
  </si>
  <si>
    <t xml:space="preserve">Получены из республиканского бюджета субсидии на обновление мат.-технической базы учреждений культуры, на реализацию народных проектов в сфере культуры, прошедших отбор в рамках проекта "Народный бюджет" </t>
  </si>
  <si>
    <t xml:space="preserve">Уменьшены ассигнования по компенсация родителям (законным представителям) платы за присмотр и уход за детьми, посещающими образовательные организации на территории РК, реализующие образовательную программу дошкольного образования (субвенция из РБ) </t>
  </si>
  <si>
    <t>Увеличены расходы (в том числе за счет средств РБ) на укрепление материально-технической базы организаций физкультурно-спортивной направленности в Республике Коми, на выполнение мероприятий по созданию безопасных условий в организациях в сфере физической культуры и спорта в Республике Коми ,на государственную поддержку спортивных организаций, осуществляющих подготовку спортивного резерва для спортивных сборных команд, на  строительства спортплощадки зима-лето в п.Югыдъяг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</si>
</sst>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7">
    <xf numFmtId="0" fontId="0" fillId="0" borderId="0"/>
    <xf numFmtId="0" fontId="5" fillId="0" borderId="8">
      <alignment horizontal="left" wrapText="1" indent="2"/>
    </xf>
    <xf numFmtId="9" fontId="6" fillId="0" borderId="0" applyFont="0" applyFill="0" applyBorder="0" applyAlignment="0" applyProtection="0"/>
    <xf numFmtId="0" fontId="17" fillId="0" borderId="28">
      <alignment horizontal="left" vertical="top" wrapText="1"/>
    </xf>
    <xf numFmtId="0" fontId="19" fillId="0" borderId="28">
      <alignment horizontal="left" vertical="top" wrapText="1"/>
    </xf>
    <xf numFmtId="4" fontId="20" fillId="5" borderId="28">
      <alignment horizontal="right" vertical="top" shrinkToFit="1"/>
    </xf>
    <xf numFmtId="4" fontId="20" fillId="5" borderId="30">
      <alignment horizontal="right" vertical="top" shrinkToFit="1"/>
    </xf>
  </cellStyleXfs>
  <cellXfs count="9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49" fontId="7" fillId="0" borderId="16" xfId="0" applyNumberFormat="1" applyFont="1" applyBorder="1" applyAlignment="1" applyProtection="1">
      <alignment horizontal="center" vertical="center" wrapText="1"/>
    </xf>
    <xf numFmtId="49" fontId="7" fillId="0" borderId="14" xfId="0" applyNumberFormat="1" applyFont="1" applyBorder="1" applyAlignment="1" applyProtection="1">
      <alignment horizontal="center" vertical="center" wrapText="1"/>
    </xf>
    <xf numFmtId="4" fontId="10" fillId="3" borderId="19" xfId="0" applyNumberFormat="1" applyFont="1" applyFill="1" applyBorder="1" applyAlignment="1" applyProtection="1">
      <alignment horizontal="right" vertical="center"/>
    </xf>
    <xf numFmtId="164" fontId="10" fillId="3" borderId="18" xfId="0" applyNumberFormat="1" applyFont="1" applyFill="1" applyBorder="1" applyAlignment="1">
      <alignment vertical="center"/>
    </xf>
    <xf numFmtId="49" fontId="10" fillId="2" borderId="5" xfId="0" applyNumberFormat="1" applyFont="1" applyFill="1" applyBorder="1" applyAlignment="1" applyProtection="1">
      <alignment horizontal="left" vertical="center" wrapText="1"/>
    </xf>
    <xf numFmtId="4" fontId="10" fillId="2" borderId="22" xfId="0" applyNumberFormat="1" applyFont="1" applyFill="1" applyBorder="1" applyAlignment="1" applyProtection="1">
      <alignment horizontal="right" vertical="center"/>
    </xf>
    <xf numFmtId="49" fontId="8" fillId="0" borderId="3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7" xfId="0" applyNumberFormat="1" applyFont="1" applyBorder="1" applyAlignment="1" applyProtection="1">
      <alignment horizontal="right" vertical="center" wrapText="1"/>
    </xf>
    <xf numFmtId="4" fontId="8" fillId="0" borderId="1" xfId="0" applyNumberFormat="1" applyFont="1" applyFill="1" applyBorder="1" applyAlignment="1" applyProtection="1">
      <alignment horizontal="right" vertical="center"/>
    </xf>
    <xf numFmtId="164" fontId="8" fillId="0" borderId="1" xfId="0" applyNumberFormat="1" applyFont="1" applyBorder="1" applyAlignment="1">
      <alignment vertical="center"/>
    </xf>
    <xf numFmtId="49" fontId="10" fillId="2" borderId="3" xfId="0" applyNumberFormat="1" applyFont="1" applyFill="1" applyBorder="1" applyAlignment="1" applyProtection="1">
      <alignment horizontal="left" vertical="center" wrapText="1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4" fontId="10" fillId="2" borderId="7" xfId="0" applyNumberFormat="1" applyFont="1" applyFill="1" applyBorder="1" applyAlignment="1" applyProtection="1">
      <alignment horizontal="right" vertical="center" wrapText="1"/>
    </xf>
    <xf numFmtId="4" fontId="10" fillId="2" borderId="1" xfId="0" applyNumberFormat="1" applyFont="1" applyFill="1" applyBorder="1" applyAlignment="1" applyProtection="1">
      <alignment horizontal="right" vertical="center"/>
    </xf>
    <xf numFmtId="164" fontId="10" fillId="2" borderId="1" xfId="0" applyNumberFormat="1" applyFont="1" applyFill="1" applyBorder="1" applyAlignment="1">
      <alignment vertical="center"/>
    </xf>
    <xf numFmtId="49" fontId="8" fillId="0" borderId="13" xfId="0" applyNumberFormat="1" applyFont="1" applyBorder="1" applyAlignment="1" applyProtection="1">
      <alignment horizontal="left" vertical="center" wrapText="1"/>
    </xf>
    <xf numFmtId="49" fontId="8" fillId="0" borderId="14" xfId="0" applyNumberFormat="1" applyFont="1" applyBorder="1" applyAlignment="1" applyProtection="1">
      <alignment horizontal="left" vertical="center" wrapText="1"/>
    </xf>
    <xf numFmtId="4" fontId="8" fillId="0" borderId="15" xfId="0" applyNumberFormat="1" applyFont="1" applyBorder="1" applyAlignment="1" applyProtection="1">
      <alignment horizontal="right" vertical="center" wrapText="1"/>
    </xf>
    <xf numFmtId="4" fontId="8" fillId="0" borderId="17" xfId="0" applyNumberFormat="1" applyFont="1" applyFill="1" applyBorder="1" applyAlignment="1" applyProtection="1">
      <alignment horizontal="right" vertical="center"/>
    </xf>
    <xf numFmtId="164" fontId="8" fillId="0" borderId="14" xfId="0" applyNumberFormat="1" applyFont="1" applyBorder="1" applyAlignment="1">
      <alignment vertical="center"/>
    </xf>
    <xf numFmtId="164" fontId="10" fillId="3" borderId="19" xfId="0" applyNumberFormat="1" applyFont="1" applyFill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164" fontId="10" fillId="2" borderId="7" xfId="0" applyNumberFormat="1" applyFont="1" applyFill="1" applyBorder="1" applyAlignment="1">
      <alignment vertical="center"/>
    </xf>
    <xf numFmtId="164" fontId="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>
      <alignment horizontal="justify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17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0" fontId="13" fillId="0" borderId="0" xfId="0" applyFont="1"/>
    <xf numFmtId="0" fontId="3" fillId="0" borderId="1" xfId="0" applyFont="1" applyBorder="1" applyAlignment="1">
      <alignment vertical="top" wrapText="1"/>
    </xf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" fontId="10" fillId="2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12" fillId="2" borderId="1" xfId="0" applyNumberFormat="1" applyFont="1" applyFill="1" applyBorder="1" applyAlignment="1" applyProtection="1">
      <alignment horizontal="left" vertical="center" wrapText="1"/>
    </xf>
    <xf numFmtId="49" fontId="7" fillId="0" borderId="14" xfId="0" applyNumberFormat="1" applyFont="1" applyBorder="1" applyAlignment="1" applyProtection="1">
      <alignment horizontal="left" vertical="center" wrapText="1"/>
    </xf>
    <xf numFmtId="4" fontId="14" fillId="3" borderId="18" xfId="0" applyNumberFormat="1" applyFont="1" applyFill="1" applyBorder="1" applyAlignment="1" applyProtection="1">
      <alignment horizontal="right" vertical="center"/>
    </xf>
    <xf numFmtId="4" fontId="14" fillId="2" borderId="1" xfId="0" applyNumberFormat="1" applyFont="1" applyFill="1" applyBorder="1" applyAlignment="1" applyProtection="1">
      <alignment horizontal="right" vertical="center" wrapText="1"/>
    </xf>
    <xf numFmtId="4" fontId="8" fillId="0" borderId="14" xfId="0" applyNumberFormat="1" applyFont="1" applyBorder="1" applyAlignment="1" applyProtection="1">
      <alignment horizontal="right" vertical="center" wrapText="1"/>
    </xf>
    <xf numFmtId="0" fontId="3" fillId="0" borderId="14" xfId="0" applyFont="1" applyBorder="1" applyAlignment="1">
      <alignment horizontal="justify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4" fontId="8" fillId="0" borderId="6" xfId="0" applyNumberFormat="1" applyFont="1" applyBorder="1" applyAlignment="1" applyProtection="1">
      <alignment horizontal="right" vertical="center" wrapText="1"/>
    </xf>
    <xf numFmtId="49" fontId="10" fillId="2" borderId="25" xfId="0" applyNumberFormat="1" applyFont="1" applyFill="1" applyBorder="1" applyAlignment="1" applyProtection="1">
      <alignment horizontal="left" vertical="center" wrapText="1"/>
    </xf>
    <xf numFmtId="4" fontId="14" fillId="2" borderId="25" xfId="0" applyNumberFormat="1" applyFont="1" applyFill="1" applyBorder="1" applyAlignment="1" applyProtection="1">
      <alignment horizontal="right" vertical="center" wrapText="1"/>
    </xf>
    <xf numFmtId="4" fontId="10" fillId="2" borderId="25" xfId="0" applyNumberFormat="1" applyFont="1" applyFill="1" applyBorder="1" applyAlignment="1" applyProtection="1">
      <alignment horizontal="right" vertical="center" wrapText="1"/>
    </xf>
    <xf numFmtId="4" fontId="10" fillId="2" borderId="26" xfId="0" applyNumberFormat="1" applyFont="1" applyFill="1" applyBorder="1" applyAlignment="1" applyProtection="1">
      <alignment horizontal="right" vertical="center" wrapText="1"/>
    </xf>
    <xf numFmtId="164" fontId="10" fillId="2" borderId="25" xfId="0" applyNumberFormat="1" applyFont="1" applyFill="1" applyBorder="1" applyAlignment="1">
      <alignment vertical="center"/>
    </xf>
    <xf numFmtId="164" fontId="10" fillId="2" borderId="26" xfId="0" applyNumberFormat="1" applyFont="1" applyFill="1" applyBorder="1" applyAlignment="1">
      <alignment vertical="center"/>
    </xf>
    <xf numFmtId="49" fontId="8" fillId="0" borderId="5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9" fontId="15" fillId="0" borderId="1" xfId="2" applyFont="1" applyFill="1" applyBorder="1" applyAlignment="1" applyProtection="1">
      <alignment horizontal="left" vertical="center" wrapText="1"/>
    </xf>
    <xf numFmtId="9" fontId="11" fillId="2" borderId="25" xfId="2" applyFont="1" applyFill="1" applyBorder="1" applyAlignment="1" applyProtection="1">
      <alignment vertical="center" wrapText="1"/>
    </xf>
    <xf numFmtId="4" fontId="18" fillId="4" borderId="27" xfId="0" applyNumberFormat="1" applyFont="1" applyFill="1" applyBorder="1" applyAlignment="1">
      <alignment horizontal="right" vertical="center" wrapText="1"/>
    </xf>
    <xf numFmtId="0" fontId="16" fillId="0" borderId="28" xfId="4" applyNumberFormat="1" applyFont="1" applyProtection="1">
      <alignment horizontal="left" vertical="top" wrapText="1"/>
    </xf>
    <xf numFmtId="0" fontId="16" fillId="0" borderId="1" xfId="4" applyNumberFormat="1" applyFont="1" applyBorder="1" applyProtection="1">
      <alignment horizontal="left" vertical="top" wrapText="1"/>
    </xf>
    <xf numFmtId="0" fontId="17" fillId="0" borderId="1" xfId="4" applyNumberFormat="1" applyFont="1" applyBorder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2" fillId="0" borderId="23" xfId="0" applyNumberFormat="1" applyFont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 wrapText="1"/>
    </xf>
    <xf numFmtId="49" fontId="9" fillId="3" borderId="24" xfId="0" applyNumberFormat="1" applyFont="1" applyFill="1" applyBorder="1" applyAlignment="1" applyProtection="1">
      <alignment horizontal="center" vertical="center"/>
    </xf>
    <xf numFmtId="49" fontId="10" fillId="3" borderId="4" xfId="0" applyNumberFormat="1" applyFont="1" applyFill="1" applyBorder="1" applyAlignment="1" applyProtection="1">
      <alignment horizontal="center" vertical="center"/>
    </xf>
    <xf numFmtId="49" fontId="10" fillId="3" borderId="21" xfId="0" applyNumberFormat="1" applyFont="1" applyFill="1" applyBorder="1" applyAlignment="1" applyProtection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7" fillId="0" borderId="2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10" xfId="0" applyNumberFormat="1" applyFont="1" applyBorder="1" applyAlignment="1" applyProtection="1">
      <alignment horizontal="center" vertical="center" wrapText="1"/>
    </xf>
    <xf numFmtId="49" fontId="7" fillId="0" borderId="25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29" xfId="0" applyNumberFormat="1" applyFont="1" applyBorder="1" applyAlignment="1" applyProtection="1">
      <alignment horizontal="center" vertical="center" wrapText="1"/>
    </xf>
  </cellXfs>
  <cellStyles count="7">
    <cellStyle name="ex61" xfId="4"/>
    <cellStyle name="ex65" xfId="3"/>
    <cellStyle name="ex66" xfId="5"/>
    <cellStyle name="ex67" xfId="6"/>
    <cellStyle name="xl92" xfId="1"/>
    <cellStyle name="Обычный" xfId="0" builtinId="0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46"/>
  <sheetViews>
    <sheetView showGridLines="0" tabSelected="1" topLeftCell="A2" workbookViewId="0">
      <pane xSplit="3" ySplit="6" topLeftCell="F41" activePane="bottomRight" state="frozen"/>
      <selection activeCell="A2" sqref="A2"/>
      <selection pane="topRight" activeCell="D2" sqref="D2"/>
      <selection pane="bottomLeft" activeCell="A8" sqref="A8"/>
      <selection pane="bottomRight" activeCell="K46" sqref="K46"/>
    </sheetView>
  </sheetViews>
  <sheetFormatPr defaultRowHeight="12.75" customHeight="1" outlineLevelRow="2" x14ac:dyDescent="0.25"/>
  <cols>
    <col min="1" max="1" width="7.33203125" customWidth="1"/>
    <col min="2" max="2" width="7.109375" customWidth="1"/>
    <col min="3" max="3" width="39.109375" customWidth="1"/>
    <col min="4" max="4" width="17.44140625" customWidth="1"/>
    <col min="5" max="5" width="21.88671875" customWidth="1"/>
    <col min="6" max="6" width="22.88671875" customWidth="1"/>
    <col min="7" max="7" width="10.109375" customWidth="1"/>
    <col min="8" max="8" width="20.44140625" customWidth="1"/>
    <col min="9" max="9" width="15.33203125" customWidth="1"/>
    <col min="10" max="10" width="12.33203125" customWidth="1"/>
    <col min="11" max="11" width="55.33203125" style="30" customWidth="1"/>
  </cols>
  <sheetData>
    <row r="1" spans="1:11" ht="13.2" x14ac:dyDescent="0.25">
      <c r="A1" s="80" t="s">
        <v>56</v>
      </c>
      <c r="B1" s="80"/>
      <c r="C1" s="80"/>
      <c r="D1" s="80"/>
      <c r="E1" s="80"/>
      <c r="F1" s="80"/>
      <c r="G1" s="80"/>
      <c r="H1" s="80"/>
      <c r="I1" s="80"/>
      <c r="J1" s="80"/>
    </row>
    <row r="2" spans="1:11" ht="13.2" x14ac:dyDescent="0.25">
      <c r="A2" s="2"/>
      <c r="B2" s="1"/>
      <c r="C2" s="1"/>
      <c r="D2" s="1"/>
      <c r="E2" s="1"/>
      <c r="F2" s="1"/>
      <c r="G2" s="1"/>
      <c r="H2" s="1"/>
      <c r="I2" s="1"/>
    </row>
    <row r="3" spans="1:11" ht="13.5" customHeight="1" thickBot="1" x14ac:dyDescent="0.3">
      <c r="A3" s="3"/>
      <c r="B3" s="3"/>
      <c r="C3" s="3"/>
      <c r="D3" s="3"/>
      <c r="E3" s="3"/>
      <c r="F3" s="4"/>
      <c r="G3" s="79" t="s">
        <v>57</v>
      </c>
      <c r="H3" s="79"/>
      <c r="I3" s="79"/>
      <c r="J3" s="79"/>
    </row>
    <row r="4" spans="1:11" ht="13.8" x14ac:dyDescent="0.25">
      <c r="A4" s="92" t="s">
        <v>0</v>
      </c>
      <c r="B4" s="90" t="s">
        <v>1</v>
      </c>
      <c r="C4" s="88" t="s">
        <v>41</v>
      </c>
      <c r="D4" s="83" t="s">
        <v>40</v>
      </c>
      <c r="E4" s="84"/>
      <c r="F4" s="87" t="s">
        <v>39</v>
      </c>
      <c r="G4" s="87"/>
      <c r="H4" s="77" t="s">
        <v>67</v>
      </c>
      <c r="I4" s="85" t="s">
        <v>54</v>
      </c>
      <c r="J4" s="81" t="s">
        <v>51</v>
      </c>
      <c r="K4" s="72" t="s">
        <v>58</v>
      </c>
    </row>
    <row r="5" spans="1:11" ht="84.6" customHeight="1" thickBot="1" x14ac:dyDescent="0.3">
      <c r="A5" s="93"/>
      <c r="B5" s="91"/>
      <c r="C5" s="89"/>
      <c r="D5" s="5" t="s">
        <v>55</v>
      </c>
      <c r="E5" s="5" t="s">
        <v>38</v>
      </c>
      <c r="F5" s="5" t="s">
        <v>39</v>
      </c>
      <c r="G5" s="6" t="s">
        <v>52</v>
      </c>
      <c r="H5" s="78"/>
      <c r="I5" s="86"/>
      <c r="J5" s="82"/>
      <c r="K5" s="73"/>
    </row>
    <row r="6" spans="1:11" s="41" customFormat="1" ht="17.399999999999999" customHeight="1" thickBot="1" x14ac:dyDescent="0.3">
      <c r="A6" s="71" t="s">
        <v>60</v>
      </c>
      <c r="B6" s="71" t="s">
        <v>61</v>
      </c>
      <c r="C6" s="71" t="s">
        <v>62</v>
      </c>
      <c r="D6" s="35" t="s">
        <v>63</v>
      </c>
      <c r="E6" s="43" t="s">
        <v>64</v>
      </c>
      <c r="F6" s="44" t="s">
        <v>65</v>
      </c>
      <c r="G6" s="36" t="s">
        <v>66</v>
      </c>
      <c r="H6" s="37">
        <v>8</v>
      </c>
      <c r="I6" s="38">
        <v>9</v>
      </c>
      <c r="J6" s="39">
        <v>10</v>
      </c>
      <c r="K6" s="40" t="s">
        <v>33</v>
      </c>
    </row>
    <row r="7" spans="1:11" ht="16.8" thickBot="1" x14ac:dyDescent="0.3">
      <c r="A7" s="74" t="s">
        <v>42</v>
      </c>
      <c r="B7" s="75"/>
      <c r="C7" s="76"/>
      <c r="D7" s="50">
        <f>D8+D14+D17+D22+D26+D32+D35+D39+D42+D44</f>
        <v>1703481031.8499999</v>
      </c>
      <c r="E7" s="50">
        <f t="shared" ref="E7:F7" si="0">E8+E14+E17+E22+E26+E32+E35+E39+E42+E44</f>
        <v>2042250704.27</v>
      </c>
      <c r="F7" s="50">
        <f t="shared" si="0"/>
        <v>1983230674.0099998</v>
      </c>
      <c r="G7" s="7">
        <v>100</v>
      </c>
      <c r="H7" s="7">
        <f>SUM(F7-E7)</f>
        <v>-59020030.260000229</v>
      </c>
      <c r="I7" s="8">
        <f t="shared" ref="I7:I12" si="1">SUM(F7/D7)*100</f>
        <v>116.42223405658874</v>
      </c>
      <c r="J7" s="26">
        <f t="shared" ref="J7:J46" si="2">SUM(F7/E7)*100</f>
        <v>97.11004970464208</v>
      </c>
      <c r="K7" s="31"/>
    </row>
    <row r="8" spans="1:11" ht="31.2" x14ac:dyDescent="0.25">
      <c r="A8" s="9" t="s">
        <v>2</v>
      </c>
      <c r="B8" s="56"/>
      <c r="C8" s="66" t="s">
        <v>72</v>
      </c>
      <c r="D8" s="57">
        <f>SUM(D9:D13)</f>
        <v>119705889.64999999</v>
      </c>
      <c r="E8" s="58">
        <f>SUM(E9:E13)</f>
        <v>134574664.07999998</v>
      </c>
      <c r="F8" s="58">
        <f>SUM(F9:F13)</f>
        <v>131094785.95</v>
      </c>
      <c r="G8" s="59">
        <f>SUM(F8/F7)*100</f>
        <v>6.610163289020357</v>
      </c>
      <c r="H8" s="10">
        <f t="shared" ref="H8:H46" si="3">SUM(F8-E8)</f>
        <v>-3479878.1299999803</v>
      </c>
      <c r="I8" s="60">
        <f t="shared" si="1"/>
        <v>109.51406512519914</v>
      </c>
      <c r="J8" s="61">
        <f t="shared" si="2"/>
        <v>97.41416547179243</v>
      </c>
      <c r="K8" s="31"/>
    </row>
    <row r="9" spans="1:11" ht="61.2" customHeight="1" x14ac:dyDescent="0.25">
      <c r="A9" s="62" t="s">
        <v>2</v>
      </c>
      <c r="B9" s="63" t="s">
        <v>22</v>
      </c>
      <c r="C9" s="65" t="s">
        <v>68</v>
      </c>
      <c r="D9" s="67">
        <v>3718433</v>
      </c>
      <c r="E9" s="64">
        <v>4258813.13</v>
      </c>
      <c r="F9" s="64">
        <v>4162882.84</v>
      </c>
      <c r="G9" s="13" t="s">
        <v>53</v>
      </c>
      <c r="H9" s="14">
        <f>SUM(F9-E9)</f>
        <v>-95930.290000000037</v>
      </c>
      <c r="I9" s="15">
        <f t="shared" si="1"/>
        <v>111.95261122090945</v>
      </c>
      <c r="J9" s="27">
        <f t="shared" si="2"/>
        <v>97.747487690308688</v>
      </c>
      <c r="K9" s="31" t="s">
        <v>81</v>
      </c>
    </row>
    <row r="10" spans="1:11" ht="69" outlineLevel="2" x14ac:dyDescent="0.25">
      <c r="A10" s="11" t="s">
        <v>2</v>
      </c>
      <c r="B10" s="12" t="s">
        <v>3</v>
      </c>
      <c r="C10" s="47" t="s">
        <v>4</v>
      </c>
      <c r="D10" s="67">
        <v>85624874.980000004</v>
      </c>
      <c r="E10" s="55">
        <v>86992438.25</v>
      </c>
      <c r="F10" s="55">
        <v>84430622.349999994</v>
      </c>
      <c r="G10" s="13" t="s">
        <v>53</v>
      </c>
      <c r="H10" s="14">
        <f t="shared" si="3"/>
        <v>-2561815.900000006</v>
      </c>
      <c r="I10" s="15">
        <f t="shared" si="1"/>
        <v>98.605250366463054</v>
      </c>
      <c r="J10" s="27">
        <f t="shared" si="2"/>
        <v>97.055128064536106</v>
      </c>
      <c r="K10" s="31"/>
    </row>
    <row r="11" spans="1:11" ht="55.2" outlineLevel="2" x14ac:dyDescent="0.25">
      <c r="A11" s="11" t="s">
        <v>2</v>
      </c>
      <c r="B11" s="12" t="s">
        <v>6</v>
      </c>
      <c r="C11" s="47" t="s">
        <v>7</v>
      </c>
      <c r="D11" s="67">
        <v>24744059.68</v>
      </c>
      <c r="E11" s="45">
        <v>26094057.829999998</v>
      </c>
      <c r="F11" s="45">
        <v>25782682.960000001</v>
      </c>
      <c r="G11" s="13" t="s">
        <v>53</v>
      </c>
      <c r="H11" s="14">
        <f>SUM(F11-E11)</f>
        <v>-311374.86999999732</v>
      </c>
      <c r="I11" s="15">
        <f t="shared" si="1"/>
        <v>104.19746514287425</v>
      </c>
      <c r="J11" s="27">
        <f t="shared" si="2"/>
        <v>98.806721162233288</v>
      </c>
      <c r="K11" s="69"/>
    </row>
    <row r="12" spans="1:11" ht="41.25" customHeight="1" outlineLevel="2" x14ac:dyDescent="0.25">
      <c r="A12" s="11" t="s">
        <v>2</v>
      </c>
      <c r="B12" s="12" t="s">
        <v>8</v>
      </c>
      <c r="C12" s="47" t="s">
        <v>69</v>
      </c>
      <c r="D12" s="67">
        <v>0</v>
      </c>
      <c r="E12" s="45">
        <v>550000</v>
      </c>
      <c r="F12" s="45">
        <v>541503.14</v>
      </c>
      <c r="G12" s="13" t="s">
        <v>53</v>
      </c>
      <c r="H12" s="14">
        <f>SUM(F12-E12)</f>
        <v>-8496.859999999986</v>
      </c>
      <c r="I12" s="15" t="e">
        <f t="shared" si="1"/>
        <v>#DIV/0!</v>
      </c>
      <c r="J12" s="27">
        <f t="shared" si="2"/>
        <v>98.455116363636364</v>
      </c>
      <c r="K12" s="31"/>
    </row>
    <row r="13" spans="1:11" ht="168" customHeight="1" outlineLevel="2" x14ac:dyDescent="0.25">
      <c r="A13" s="11" t="s">
        <v>2</v>
      </c>
      <c r="B13" s="12" t="s">
        <v>9</v>
      </c>
      <c r="C13" s="47" t="s">
        <v>10</v>
      </c>
      <c r="D13" s="67">
        <v>5618521.9900000002</v>
      </c>
      <c r="E13" s="45">
        <v>16679354.869999999</v>
      </c>
      <c r="F13" s="45">
        <v>16177094.66</v>
      </c>
      <c r="G13" s="13" t="s">
        <v>53</v>
      </c>
      <c r="H13" s="14">
        <f t="shared" si="3"/>
        <v>-502260.20999999903</v>
      </c>
      <c r="I13" s="15">
        <f t="shared" ref="I13:I19" si="4">SUM(F13/D13)*100</f>
        <v>287.92438098119823</v>
      </c>
      <c r="J13" s="27">
        <f t="shared" si="2"/>
        <v>96.988731195453013</v>
      </c>
      <c r="K13" s="31" t="s">
        <v>82</v>
      </c>
    </row>
    <row r="14" spans="1:11" ht="41.4" x14ac:dyDescent="0.25">
      <c r="A14" s="16" t="s">
        <v>11</v>
      </c>
      <c r="B14" s="17"/>
      <c r="C14" s="48" t="s">
        <v>43</v>
      </c>
      <c r="D14" s="51">
        <f>SUM(D15:D16)</f>
        <v>2095000</v>
      </c>
      <c r="E14" s="46">
        <f>SUM(E15:E16)</f>
        <v>26020048.629999999</v>
      </c>
      <c r="F14" s="46">
        <f>SUM(F15:F16)</f>
        <v>25759141.869999997</v>
      </c>
      <c r="G14" s="18">
        <f>SUM(F14/F7)*100</f>
        <v>1.2988474920023407</v>
      </c>
      <c r="H14" s="19">
        <f t="shared" si="3"/>
        <v>-260906.76000000164</v>
      </c>
      <c r="I14" s="20">
        <f t="shared" si="4"/>
        <v>1229.5533112171836</v>
      </c>
      <c r="J14" s="28">
        <f t="shared" si="2"/>
        <v>98.997285655726301</v>
      </c>
      <c r="K14" s="69"/>
    </row>
    <row r="15" spans="1:11" ht="126" customHeight="1" outlineLevel="2" x14ac:dyDescent="0.25">
      <c r="A15" s="11" t="s">
        <v>11</v>
      </c>
      <c r="B15" s="12" t="s">
        <v>12</v>
      </c>
      <c r="C15" s="47" t="s">
        <v>78</v>
      </c>
      <c r="D15" s="67">
        <v>1354680</v>
      </c>
      <c r="E15" s="45">
        <v>25163948.219999999</v>
      </c>
      <c r="F15" s="45">
        <v>25079323.789999999</v>
      </c>
      <c r="G15" s="13" t="s">
        <v>53</v>
      </c>
      <c r="H15" s="14">
        <f t="shared" si="3"/>
        <v>-84624.429999999702</v>
      </c>
      <c r="I15" s="15">
        <f t="shared" si="4"/>
        <v>1851.3098141258454</v>
      </c>
      <c r="J15" s="27">
        <f t="shared" si="2"/>
        <v>99.663707661213749</v>
      </c>
      <c r="K15" s="69" t="s">
        <v>83</v>
      </c>
    </row>
    <row r="16" spans="1:11" ht="41.4" outlineLevel="2" x14ac:dyDescent="0.25">
      <c r="A16" s="11" t="s">
        <v>11</v>
      </c>
      <c r="B16" s="12" t="s">
        <v>13</v>
      </c>
      <c r="C16" s="47" t="s">
        <v>14</v>
      </c>
      <c r="D16" s="67">
        <v>740320</v>
      </c>
      <c r="E16" s="45">
        <v>856100.41</v>
      </c>
      <c r="F16" s="45">
        <v>679818.08</v>
      </c>
      <c r="G16" s="13" t="s">
        <v>53</v>
      </c>
      <c r="H16" s="14">
        <f t="shared" si="3"/>
        <v>-176282.33000000007</v>
      </c>
      <c r="I16" s="15">
        <f>SUM(F16/D16)*100</f>
        <v>91.827598876161659</v>
      </c>
      <c r="J16" s="27">
        <f t="shared" si="2"/>
        <v>79.408685249899591</v>
      </c>
      <c r="K16" s="42" t="s">
        <v>74</v>
      </c>
    </row>
    <row r="17" spans="1:11" ht="15.6" x14ac:dyDescent="0.25">
      <c r="A17" s="16" t="s">
        <v>3</v>
      </c>
      <c r="B17" s="17"/>
      <c r="C17" s="48" t="s">
        <v>44</v>
      </c>
      <c r="D17" s="51">
        <f>SUM(D18:D21)</f>
        <v>58352307</v>
      </c>
      <c r="E17" s="46">
        <f>SUM(E18:E21)</f>
        <v>138610522.41</v>
      </c>
      <c r="F17" s="46">
        <f>SUM(F18:F21)</f>
        <v>137468332.16</v>
      </c>
      <c r="G17" s="18">
        <f>SUM(F17/F7)*100</f>
        <v>6.9315351946450816</v>
      </c>
      <c r="H17" s="19">
        <f t="shared" si="3"/>
        <v>-1142190.25</v>
      </c>
      <c r="I17" s="20">
        <f t="shared" si="4"/>
        <v>235.58337146807236</v>
      </c>
      <c r="J17" s="28">
        <f t="shared" si="2"/>
        <v>99.175971470173465</v>
      </c>
      <c r="K17" s="68"/>
    </row>
    <row r="18" spans="1:11" ht="79.2" outlineLevel="2" x14ac:dyDescent="0.25">
      <c r="A18" s="11" t="s">
        <v>3</v>
      </c>
      <c r="B18" s="12" t="s">
        <v>5</v>
      </c>
      <c r="C18" s="47" t="s">
        <v>15</v>
      </c>
      <c r="D18" s="67">
        <v>140000</v>
      </c>
      <c r="E18" s="45">
        <v>1890000</v>
      </c>
      <c r="F18" s="45">
        <v>1890000</v>
      </c>
      <c r="G18" s="13" t="s">
        <v>53</v>
      </c>
      <c r="H18" s="14">
        <f t="shared" si="3"/>
        <v>0</v>
      </c>
      <c r="I18" s="15">
        <f>SUM(F18/D18)*100</f>
        <v>1350</v>
      </c>
      <c r="J18" s="27">
        <f t="shared" si="2"/>
        <v>100</v>
      </c>
      <c r="K18" s="54" t="s">
        <v>84</v>
      </c>
    </row>
    <row r="19" spans="1:11" ht="52.8" outlineLevel="2" x14ac:dyDescent="0.25">
      <c r="A19" s="11" t="s">
        <v>3</v>
      </c>
      <c r="B19" s="12" t="s">
        <v>16</v>
      </c>
      <c r="C19" s="47" t="s">
        <v>17</v>
      </c>
      <c r="D19" s="67">
        <v>4696587</v>
      </c>
      <c r="E19" s="45">
        <v>7851356.7800000003</v>
      </c>
      <c r="F19" s="45">
        <v>7681689.4000000004</v>
      </c>
      <c r="G19" s="13" t="s">
        <v>53</v>
      </c>
      <c r="H19" s="14">
        <f t="shared" si="3"/>
        <v>-169667.37999999989</v>
      </c>
      <c r="I19" s="15">
        <f t="shared" si="4"/>
        <v>163.55897165324521</v>
      </c>
      <c r="J19" s="27">
        <f t="shared" si="2"/>
        <v>97.839005604328179</v>
      </c>
      <c r="K19" s="69" t="s">
        <v>85</v>
      </c>
    </row>
    <row r="20" spans="1:11" ht="79.2" outlineLevel="2" x14ac:dyDescent="0.25">
      <c r="A20" s="11" t="s">
        <v>3</v>
      </c>
      <c r="B20" s="12" t="s">
        <v>12</v>
      </c>
      <c r="C20" s="47" t="s">
        <v>18</v>
      </c>
      <c r="D20" s="67">
        <v>53495720</v>
      </c>
      <c r="E20" s="45">
        <v>128599165.63</v>
      </c>
      <c r="F20" s="45">
        <v>127626642.76000001</v>
      </c>
      <c r="G20" s="13" t="s">
        <v>53</v>
      </c>
      <c r="H20" s="14">
        <f t="shared" si="3"/>
        <v>-972522.86999998987</v>
      </c>
      <c r="I20" s="15">
        <f t="shared" ref="I20:I46" si="5">SUM(F20/D20)*100</f>
        <v>238.5735583332648</v>
      </c>
      <c r="J20" s="27">
        <f t="shared" si="2"/>
        <v>99.243756469775164</v>
      </c>
      <c r="K20" s="69" t="s">
        <v>86</v>
      </c>
    </row>
    <row r="21" spans="1:11" ht="27.6" outlineLevel="2" x14ac:dyDescent="0.25">
      <c r="A21" s="11" t="s">
        <v>3</v>
      </c>
      <c r="B21" s="12" t="s">
        <v>19</v>
      </c>
      <c r="C21" s="47" t="s">
        <v>20</v>
      </c>
      <c r="D21" s="67">
        <v>20000</v>
      </c>
      <c r="E21" s="45">
        <v>270000</v>
      </c>
      <c r="F21" s="45">
        <v>270000</v>
      </c>
      <c r="G21" s="13" t="s">
        <v>53</v>
      </c>
      <c r="H21" s="14">
        <f t="shared" si="3"/>
        <v>0</v>
      </c>
      <c r="I21" s="15">
        <f t="shared" si="5"/>
        <v>1350</v>
      </c>
      <c r="J21" s="27">
        <f t="shared" si="2"/>
        <v>100</v>
      </c>
      <c r="K21" s="31" t="s">
        <v>87</v>
      </c>
    </row>
    <row r="22" spans="1:11" ht="27.6" x14ac:dyDescent="0.25">
      <c r="A22" s="16" t="s">
        <v>5</v>
      </c>
      <c r="B22" s="17"/>
      <c r="C22" s="48" t="s">
        <v>45</v>
      </c>
      <c r="D22" s="51">
        <f>SUM(D23:D25)</f>
        <v>151732984.96000001</v>
      </c>
      <c r="E22" s="46">
        <f>SUM(E23:E25)</f>
        <v>189443460.95999998</v>
      </c>
      <c r="F22" s="46">
        <f>SUM(F23:F25)</f>
        <v>141285422.84</v>
      </c>
      <c r="G22" s="18">
        <f>SUM(F22/F7)*100</f>
        <v>7.1240035106116775</v>
      </c>
      <c r="H22" s="19">
        <f t="shared" si="3"/>
        <v>-48158038.119999975</v>
      </c>
      <c r="I22" s="20">
        <f t="shared" si="5"/>
        <v>93.114508277317427</v>
      </c>
      <c r="J22" s="28">
        <f t="shared" si="2"/>
        <v>74.57920274684578</v>
      </c>
      <c r="K22" s="31"/>
    </row>
    <row r="23" spans="1:11" ht="39.6" outlineLevel="2" x14ac:dyDescent="0.25">
      <c r="A23" s="11" t="s">
        <v>5</v>
      </c>
      <c r="B23" s="12" t="s">
        <v>2</v>
      </c>
      <c r="C23" s="47" t="s">
        <v>21</v>
      </c>
      <c r="D23" s="67">
        <v>143257350</v>
      </c>
      <c r="E23" s="45">
        <v>167750843.94999999</v>
      </c>
      <c r="F23" s="45">
        <v>120687859.84999999</v>
      </c>
      <c r="G23" s="13" t="s">
        <v>53</v>
      </c>
      <c r="H23" s="14">
        <f t="shared" si="3"/>
        <v>-47062984.099999994</v>
      </c>
      <c r="I23" s="15">
        <f t="shared" si="5"/>
        <v>84.24549236042688</v>
      </c>
      <c r="J23" s="27">
        <f t="shared" si="2"/>
        <v>71.944710982182812</v>
      </c>
      <c r="K23" s="69" t="s">
        <v>80</v>
      </c>
    </row>
    <row r="24" spans="1:11" ht="52.8" outlineLevel="2" x14ac:dyDescent="0.25">
      <c r="A24" s="11" t="s">
        <v>5</v>
      </c>
      <c r="B24" s="12" t="s">
        <v>22</v>
      </c>
      <c r="C24" s="47" t="s">
        <v>23</v>
      </c>
      <c r="D24" s="67">
        <v>7075634.96</v>
      </c>
      <c r="E24" s="45">
        <v>19340194.010000002</v>
      </c>
      <c r="F24" s="45">
        <v>18270139.989999998</v>
      </c>
      <c r="G24" s="13" t="s">
        <v>53</v>
      </c>
      <c r="H24" s="14">
        <f t="shared" si="3"/>
        <v>-1070054.0200000033</v>
      </c>
      <c r="I24" s="15">
        <f t="shared" si="5"/>
        <v>258.2120204516599</v>
      </c>
      <c r="J24" s="27">
        <f t="shared" si="2"/>
        <v>94.467201210873469</v>
      </c>
      <c r="K24" s="69" t="s">
        <v>88</v>
      </c>
    </row>
    <row r="25" spans="1:11" ht="72.599999999999994" customHeight="1" outlineLevel="2" x14ac:dyDescent="0.25">
      <c r="A25" s="11" t="s">
        <v>5</v>
      </c>
      <c r="B25" s="12" t="s">
        <v>11</v>
      </c>
      <c r="C25" s="47" t="s">
        <v>24</v>
      </c>
      <c r="D25" s="67">
        <v>1400000</v>
      </c>
      <c r="E25" s="45">
        <v>2352423</v>
      </c>
      <c r="F25" s="45">
        <v>2327423</v>
      </c>
      <c r="G25" s="13" t="s">
        <v>53</v>
      </c>
      <c r="H25" s="14">
        <f t="shared" si="3"/>
        <v>-25000</v>
      </c>
      <c r="I25" s="15">
        <f t="shared" si="5"/>
        <v>166.24449999999999</v>
      </c>
      <c r="J25" s="27">
        <f t="shared" si="2"/>
        <v>98.937265959395901</v>
      </c>
      <c r="K25" s="69" t="s">
        <v>89</v>
      </c>
    </row>
    <row r="26" spans="1:11" ht="15.6" x14ac:dyDescent="0.25">
      <c r="A26" s="16" t="s">
        <v>8</v>
      </c>
      <c r="B26" s="17"/>
      <c r="C26" s="48" t="s">
        <v>46</v>
      </c>
      <c r="D26" s="51">
        <f>SUM(D27:D31)</f>
        <v>957121809.25999999</v>
      </c>
      <c r="E26" s="46">
        <f>SUM(E27:E31)</f>
        <v>1093705637.1300001</v>
      </c>
      <c r="F26" s="46">
        <f>SUM(F27:F31)</f>
        <v>1091185485.99</v>
      </c>
      <c r="G26" s="18">
        <f>SUM(F26/F7)*100</f>
        <v>55.020603517778085</v>
      </c>
      <c r="H26" s="19">
        <f t="shared" si="3"/>
        <v>-2520151.1400001049</v>
      </c>
      <c r="I26" s="20">
        <f t="shared" si="5"/>
        <v>114.00696081031228</v>
      </c>
      <c r="J26" s="28">
        <f t="shared" si="2"/>
        <v>99.769576835444212</v>
      </c>
      <c r="K26" s="70"/>
    </row>
    <row r="27" spans="1:11" ht="118.8" outlineLevel="2" x14ac:dyDescent="0.25">
      <c r="A27" s="11" t="s">
        <v>8</v>
      </c>
      <c r="B27" s="12" t="s">
        <v>2</v>
      </c>
      <c r="C27" s="47" t="s">
        <v>25</v>
      </c>
      <c r="D27" s="67">
        <v>222551124.24000001</v>
      </c>
      <c r="E27" s="45">
        <v>243840599.31</v>
      </c>
      <c r="F27" s="45">
        <v>243840599.31</v>
      </c>
      <c r="G27" s="13" t="s">
        <v>53</v>
      </c>
      <c r="H27" s="14">
        <f t="shared" si="3"/>
        <v>0</v>
      </c>
      <c r="I27" s="15">
        <f t="shared" si="5"/>
        <v>109.56610538037155</v>
      </c>
      <c r="J27" s="27">
        <f t="shared" si="2"/>
        <v>100</v>
      </c>
      <c r="K27" s="69" t="s">
        <v>91</v>
      </c>
    </row>
    <row r="28" spans="1:11" ht="66" outlineLevel="2" x14ac:dyDescent="0.25">
      <c r="A28" s="11" t="s">
        <v>8</v>
      </c>
      <c r="B28" s="12" t="s">
        <v>22</v>
      </c>
      <c r="C28" s="47" t="s">
        <v>26</v>
      </c>
      <c r="D28" s="67">
        <v>633240789.52999997</v>
      </c>
      <c r="E28" s="45">
        <v>747902734.90999997</v>
      </c>
      <c r="F28" s="45">
        <v>745449734.90999997</v>
      </c>
      <c r="G28" s="13" t="s">
        <v>53</v>
      </c>
      <c r="H28" s="14">
        <f t="shared" si="3"/>
        <v>-2453000</v>
      </c>
      <c r="I28" s="15">
        <f t="shared" si="5"/>
        <v>117.71979114979044</v>
      </c>
      <c r="J28" s="27">
        <f t="shared" si="2"/>
        <v>99.672016174630627</v>
      </c>
      <c r="K28" s="31" t="s">
        <v>90</v>
      </c>
    </row>
    <row r="29" spans="1:11" ht="26.4" outlineLevel="2" x14ac:dyDescent="0.25">
      <c r="A29" s="11" t="s">
        <v>8</v>
      </c>
      <c r="B29" s="12" t="s">
        <v>11</v>
      </c>
      <c r="C29" s="47" t="s">
        <v>59</v>
      </c>
      <c r="D29" s="67">
        <v>29209982.649999999</v>
      </c>
      <c r="E29" s="45">
        <v>26518553.66</v>
      </c>
      <c r="F29" s="45">
        <v>26518553.66</v>
      </c>
      <c r="G29" s="13" t="s">
        <v>53</v>
      </c>
      <c r="H29" s="14">
        <f t="shared" si="3"/>
        <v>0</v>
      </c>
      <c r="I29" s="15">
        <f t="shared" si="5"/>
        <v>90.78592746100108</v>
      </c>
      <c r="J29" s="27">
        <f t="shared" si="2"/>
        <v>100</v>
      </c>
      <c r="K29" s="33" t="s">
        <v>75</v>
      </c>
    </row>
    <row r="30" spans="1:11" ht="15.6" outlineLevel="2" x14ac:dyDescent="0.25">
      <c r="A30" s="11" t="s">
        <v>8</v>
      </c>
      <c r="B30" s="12" t="s">
        <v>8</v>
      </c>
      <c r="C30" s="47" t="s">
        <v>79</v>
      </c>
      <c r="D30" s="67">
        <v>3499000</v>
      </c>
      <c r="E30" s="45">
        <v>3543824</v>
      </c>
      <c r="F30" s="45">
        <v>3543824</v>
      </c>
      <c r="G30" s="13" t="s">
        <v>53</v>
      </c>
      <c r="H30" s="14">
        <f t="shared" si="3"/>
        <v>0</v>
      </c>
      <c r="I30" s="15">
        <f t="shared" si="5"/>
        <v>101.28105172906545</v>
      </c>
      <c r="J30" s="27">
        <f t="shared" si="2"/>
        <v>100</v>
      </c>
      <c r="K30" s="33"/>
    </row>
    <row r="31" spans="1:11" ht="27.75" customHeight="1" outlineLevel="2" x14ac:dyDescent="0.25">
      <c r="A31" s="11" t="s">
        <v>8</v>
      </c>
      <c r="B31" s="12" t="s">
        <v>12</v>
      </c>
      <c r="C31" s="47" t="s">
        <v>27</v>
      </c>
      <c r="D31" s="67">
        <v>68620912.840000004</v>
      </c>
      <c r="E31" s="45">
        <v>71899925.25</v>
      </c>
      <c r="F31" s="45">
        <v>71832774.109999999</v>
      </c>
      <c r="G31" s="13" t="s">
        <v>53</v>
      </c>
      <c r="H31" s="14">
        <f t="shared" si="3"/>
        <v>-67151.140000000596</v>
      </c>
      <c r="I31" s="15">
        <f t="shared" si="5"/>
        <v>104.68058662741623</v>
      </c>
      <c r="J31" s="27">
        <f t="shared" si="2"/>
        <v>99.906604715141896</v>
      </c>
      <c r="K31" s="31"/>
    </row>
    <row r="32" spans="1:11" ht="15.6" x14ac:dyDescent="0.25">
      <c r="A32" s="16" t="s">
        <v>16</v>
      </c>
      <c r="B32" s="17"/>
      <c r="C32" s="48" t="s">
        <v>47</v>
      </c>
      <c r="D32" s="51">
        <f>SUM(D33:D34)</f>
        <v>151948172.53</v>
      </c>
      <c r="E32" s="46">
        <f>SUM(E33:E34)</f>
        <v>169908568.80000001</v>
      </c>
      <c r="F32" s="46">
        <f>SUM(F33:F34)</f>
        <v>167916105.53999999</v>
      </c>
      <c r="G32" s="18">
        <f>SUM(F32/F7)*100</f>
        <v>8.4667965124037465</v>
      </c>
      <c r="H32" s="19">
        <f t="shared" si="3"/>
        <v>-1992463.2600000203</v>
      </c>
      <c r="I32" s="20">
        <f t="shared" si="5"/>
        <v>110.50880227391175</v>
      </c>
      <c r="J32" s="28">
        <f t="shared" si="2"/>
        <v>98.827332091564273</v>
      </c>
      <c r="K32" s="31"/>
    </row>
    <row r="33" spans="1:11" ht="52.8" outlineLevel="2" x14ac:dyDescent="0.25">
      <c r="A33" s="11" t="s">
        <v>16</v>
      </c>
      <c r="B33" s="12" t="s">
        <v>2</v>
      </c>
      <c r="C33" s="47" t="s">
        <v>28</v>
      </c>
      <c r="D33" s="67">
        <v>109122106.53</v>
      </c>
      <c r="E33" s="45">
        <v>123049648.52</v>
      </c>
      <c r="F33" s="45">
        <v>122371366.52</v>
      </c>
      <c r="G33" s="13" t="s">
        <v>53</v>
      </c>
      <c r="H33" s="14">
        <f t="shared" si="3"/>
        <v>-678282</v>
      </c>
      <c r="I33" s="15">
        <f t="shared" si="5"/>
        <v>112.14168275459151</v>
      </c>
      <c r="J33" s="27">
        <f t="shared" si="2"/>
        <v>99.448773720073035</v>
      </c>
      <c r="K33" s="31" t="s">
        <v>92</v>
      </c>
    </row>
    <row r="34" spans="1:11" ht="27.6" outlineLevel="2" x14ac:dyDescent="0.25">
      <c r="A34" s="11" t="s">
        <v>16</v>
      </c>
      <c r="B34" s="12" t="s">
        <v>3</v>
      </c>
      <c r="C34" s="47" t="s">
        <v>29</v>
      </c>
      <c r="D34" s="67">
        <v>42826066</v>
      </c>
      <c r="E34" s="45">
        <v>46858920.280000001</v>
      </c>
      <c r="F34" s="45">
        <v>45544739.020000003</v>
      </c>
      <c r="G34" s="13" t="s">
        <v>53</v>
      </c>
      <c r="H34" s="14">
        <f t="shared" si="3"/>
        <v>-1314181.2599999979</v>
      </c>
      <c r="I34" s="15">
        <f t="shared" si="5"/>
        <v>106.34817360996922</v>
      </c>
      <c r="J34" s="27">
        <f t="shared" si="2"/>
        <v>97.19545125635149</v>
      </c>
      <c r="K34" s="31"/>
    </row>
    <row r="35" spans="1:11" ht="27" customHeight="1" x14ac:dyDescent="0.25">
      <c r="A35" s="16" t="s">
        <v>30</v>
      </c>
      <c r="B35" s="17"/>
      <c r="C35" s="48" t="s">
        <v>48</v>
      </c>
      <c r="D35" s="51">
        <f>SUM(D36:D38)</f>
        <v>69334640.049999997</v>
      </c>
      <c r="E35" s="46">
        <f>SUM(E36:E38)</f>
        <v>65426677.350000001</v>
      </c>
      <c r="F35" s="46">
        <f>SUM(F36:F38)</f>
        <v>64017415.089999996</v>
      </c>
      <c r="G35" s="18">
        <f>SUM(F35/F7)*100</f>
        <v>3.2279359092686768</v>
      </c>
      <c r="H35" s="19">
        <f t="shared" si="3"/>
        <v>-1409262.2600000054</v>
      </c>
      <c r="I35" s="20">
        <f t="shared" si="5"/>
        <v>92.331070073825245</v>
      </c>
      <c r="J35" s="28">
        <f t="shared" si="2"/>
        <v>97.846043361699145</v>
      </c>
      <c r="K35" s="31"/>
    </row>
    <row r="36" spans="1:11" ht="15.6" outlineLevel="2" x14ac:dyDescent="0.25">
      <c r="A36" s="11" t="s">
        <v>30</v>
      </c>
      <c r="B36" s="12" t="s">
        <v>2</v>
      </c>
      <c r="C36" s="47" t="s">
        <v>31</v>
      </c>
      <c r="D36" s="67">
        <v>9160249.0500000007</v>
      </c>
      <c r="E36" s="45">
        <v>9757111.8499999996</v>
      </c>
      <c r="F36" s="45">
        <v>9165590.8699999992</v>
      </c>
      <c r="G36" s="13" t="s">
        <v>53</v>
      </c>
      <c r="H36" s="14">
        <f t="shared" si="3"/>
        <v>-591520.98000000045</v>
      </c>
      <c r="I36" s="15">
        <f t="shared" si="5"/>
        <v>100.05831522670225</v>
      </c>
      <c r="J36" s="27">
        <f t="shared" si="2"/>
        <v>93.9375402363559</v>
      </c>
      <c r="K36" s="31"/>
    </row>
    <row r="37" spans="1:11" ht="15.6" outlineLevel="2" x14ac:dyDescent="0.25">
      <c r="A37" s="11" t="s">
        <v>30</v>
      </c>
      <c r="B37" s="12" t="s">
        <v>11</v>
      </c>
      <c r="C37" s="47" t="s">
        <v>77</v>
      </c>
      <c r="D37" s="67">
        <v>17400000</v>
      </c>
      <c r="E37" s="45">
        <v>17788474.5</v>
      </c>
      <c r="F37" s="45">
        <v>16970733.219999999</v>
      </c>
      <c r="G37" s="13" t="s">
        <v>53</v>
      </c>
      <c r="H37" s="14">
        <f t="shared" si="3"/>
        <v>-817741.28000000119</v>
      </c>
      <c r="I37" s="15">
        <f t="shared" si="5"/>
        <v>97.532949540229879</v>
      </c>
      <c r="J37" s="27">
        <f t="shared" si="2"/>
        <v>95.402971289078209</v>
      </c>
      <c r="K37" s="69"/>
    </row>
    <row r="38" spans="1:11" ht="66" outlineLevel="2" x14ac:dyDescent="0.25">
      <c r="A38" s="11" t="s">
        <v>30</v>
      </c>
      <c r="B38" s="12" t="s">
        <v>3</v>
      </c>
      <c r="C38" s="47" t="s">
        <v>32</v>
      </c>
      <c r="D38" s="67">
        <v>42774391</v>
      </c>
      <c r="E38" s="45">
        <v>37881091</v>
      </c>
      <c r="F38" s="45">
        <v>37881091</v>
      </c>
      <c r="G38" s="13" t="s">
        <v>53</v>
      </c>
      <c r="H38" s="14">
        <f t="shared" si="3"/>
        <v>0</v>
      </c>
      <c r="I38" s="15">
        <f t="shared" si="5"/>
        <v>88.560211178693351</v>
      </c>
      <c r="J38" s="27">
        <f t="shared" si="2"/>
        <v>100</v>
      </c>
      <c r="K38" s="32" t="s">
        <v>93</v>
      </c>
    </row>
    <row r="39" spans="1:11" ht="15.6" x14ac:dyDescent="0.25">
      <c r="A39" s="16" t="s">
        <v>33</v>
      </c>
      <c r="B39" s="17"/>
      <c r="C39" s="48" t="s">
        <v>49</v>
      </c>
      <c r="D39" s="51">
        <f>SUM(D40:D41)</f>
        <v>63153660.399999999</v>
      </c>
      <c r="E39" s="46">
        <f>SUM(E40:E41)</f>
        <v>79333493.920000002</v>
      </c>
      <c r="F39" s="46">
        <f>SUM(F40:F41)</f>
        <v>79276353.579999998</v>
      </c>
      <c r="G39" s="18">
        <f>SUM(F39/F7)*100</f>
        <v>3.9973339772779384</v>
      </c>
      <c r="H39" s="19">
        <f t="shared" si="3"/>
        <v>-57140.340000003576</v>
      </c>
      <c r="I39" s="20">
        <f t="shared" si="5"/>
        <v>125.52930911349043</v>
      </c>
      <c r="J39" s="28">
        <f t="shared" si="2"/>
        <v>99.927974507138657</v>
      </c>
      <c r="K39" s="31"/>
    </row>
    <row r="40" spans="1:11" ht="118.8" outlineLevel="2" x14ac:dyDescent="0.25">
      <c r="A40" s="11" t="s">
        <v>33</v>
      </c>
      <c r="B40" s="12" t="s">
        <v>2</v>
      </c>
      <c r="C40" s="47" t="s">
        <v>34</v>
      </c>
      <c r="D40" s="67">
        <v>58498221.939999998</v>
      </c>
      <c r="E40" s="45">
        <v>74353658.170000002</v>
      </c>
      <c r="F40" s="45">
        <v>74353658.170000002</v>
      </c>
      <c r="G40" s="13" t="s">
        <v>53</v>
      </c>
      <c r="H40" s="14">
        <f t="shared" si="3"/>
        <v>0</v>
      </c>
      <c r="I40" s="15">
        <f t="shared" si="5"/>
        <v>127.10413360300504</v>
      </c>
      <c r="J40" s="27">
        <f t="shared" si="2"/>
        <v>100</v>
      </c>
      <c r="K40" s="31" t="s">
        <v>94</v>
      </c>
    </row>
    <row r="41" spans="1:11" ht="27.6" outlineLevel="2" x14ac:dyDescent="0.25">
      <c r="A41" s="11" t="s">
        <v>33</v>
      </c>
      <c r="B41" s="12" t="s">
        <v>5</v>
      </c>
      <c r="C41" s="47" t="s">
        <v>35</v>
      </c>
      <c r="D41" s="67">
        <v>4655438.46</v>
      </c>
      <c r="E41" s="45">
        <v>4979835.75</v>
      </c>
      <c r="F41" s="45">
        <v>4922695.41</v>
      </c>
      <c r="G41" s="13" t="s">
        <v>53</v>
      </c>
      <c r="H41" s="14">
        <f t="shared" si="3"/>
        <v>-57140.339999999851</v>
      </c>
      <c r="I41" s="15">
        <f t="shared" si="5"/>
        <v>105.74074713469632</v>
      </c>
      <c r="J41" s="27">
        <f t="shared" si="2"/>
        <v>98.852565769865009</v>
      </c>
      <c r="K41" s="31" t="s">
        <v>76</v>
      </c>
    </row>
    <row r="42" spans="1:11" ht="41.4" x14ac:dyDescent="0.25">
      <c r="A42" s="16" t="s">
        <v>9</v>
      </c>
      <c r="B42" s="17"/>
      <c r="C42" s="48" t="s">
        <v>70</v>
      </c>
      <c r="D42" s="51">
        <f>D43</f>
        <v>195600</v>
      </c>
      <c r="E42" s="46">
        <f>SUM(E43)</f>
        <v>140672.56</v>
      </c>
      <c r="F42" s="46">
        <f>SUM(F43)</f>
        <v>140672.56</v>
      </c>
      <c r="G42" s="18">
        <f>SUM(F42/F7)*100</f>
        <v>7.0931012636854113E-3</v>
      </c>
      <c r="H42" s="19">
        <f t="shared" si="3"/>
        <v>0</v>
      </c>
      <c r="I42" s="20">
        <f t="shared" si="5"/>
        <v>71.918486707566458</v>
      </c>
      <c r="J42" s="28">
        <f t="shared" si="2"/>
        <v>100</v>
      </c>
      <c r="K42" s="31"/>
    </row>
    <row r="43" spans="1:11" ht="27.6" outlineLevel="2" x14ac:dyDescent="0.25">
      <c r="A43" s="11" t="s">
        <v>9</v>
      </c>
      <c r="B43" s="12" t="s">
        <v>2</v>
      </c>
      <c r="C43" s="47" t="s">
        <v>36</v>
      </c>
      <c r="D43" s="67">
        <v>195600</v>
      </c>
      <c r="E43" s="45">
        <v>140672.56</v>
      </c>
      <c r="F43" s="45">
        <v>140672.56</v>
      </c>
      <c r="G43" s="13" t="s">
        <v>53</v>
      </c>
      <c r="H43" s="14">
        <f t="shared" si="3"/>
        <v>0</v>
      </c>
      <c r="I43" s="15">
        <f t="shared" si="5"/>
        <v>71.918486707566458</v>
      </c>
      <c r="J43" s="27">
        <f t="shared" si="2"/>
        <v>100</v>
      </c>
      <c r="K43" s="34"/>
    </row>
    <row r="44" spans="1:11" ht="69" x14ac:dyDescent="0.25">
      <c r="A44" s="16" t="s">
        <v>13</v>
      </c>
      <c r="B44" s="17"/>
      <c r="C44" s="48" t="s">
        <v>50</v>
      </c>
      <c r="D44" s="51">
        <f>SUM(D45:D46)</f>
        <v>129840968</v>
      </c>
      <c r="E44" s="46">
        <f>SUM(E45:E46)</f>
        <v>145086958.43000001</v>
      </c>
      <c r="F44" s="46">
        <f>SUM(F45:F46)</f>
        <v>145086958.43000001</v>
      </c>
      <c r="G44" s="18">
        <f>SUM(F44/F7)*100</f>
        <v>7.3156874957284197</v>
      </c>
      <c r="H44" s="19">
        <f t="shared" si="3"/>
        <v>0</v>
      </c>
      <c r="I44" s="20">
        <f t="shared" si="5"/>
        <v>111.74204926599131</v>
      </c>
      <c r="J44" s="28">
        <f t="shared" si="2"/>
        <v>100</v>
      </c>
      <c r="K44" s="31"/>
    </row>
    <row r="45" spans="1:11" ht="41.4" outlineLevel="2" x14ac:dyDescent="0.25">
      <c r="A45" s="11" t="s">
        <v>13</v>
      </c>
      <c r="B45" s="12" t="s">
        <v>2</v>
      </c>
      <c r="C45" s="47" t="s">
        <v>37</v>
      </c>
      <c r="D45" s="67">
        <v>80710700</v>
      </c>
      <c r="E45" s="45">
        <v>80710700</v>
      </c>
      <c r="F45" s="45">
        <v>80710700</v>
      </c>
      <c r="G45" s="13" t="s">
        <v>53</v>
      </c>
      <c r="H45" s="14">
        <f t="shared" si="3"/>
        <v>0</v>
      </c>
      <c r="I45" s="15">
        <f t="shared" si="5"/>
        <v>100</v>
      </c>
      <c r="J45" s="27">
        <f t="shared" si="2"/>
        <v>100</v>
      </c>
      <c r="K45" s="31"/>
    </row>
    <row r="46" spans="1:11" ht="37.5" customHeight="1" outlineLevel="2" thickBot="1" x14ac:dyDescent="0.3">
      <c r="A46" s="21" t="s">
        <v>13</v>
      </c>
      <c r="B46" s="22" t="s">
        <v>11</v>
      </c>
      <c r="C46" s="49" t="s">
        <v>71</v>
      </c>
      <c r="D46" s="67">
        <v>49130268</v>
      </c>
      <c r="E46" s="52">
        <v>64376258.43</v>
      </c>
      <c r="F46" s="52">
        <v>64376258.43</v>
      </c>
      <c r="G46" s="23" t="s">
        <v>53</v>
      </c>
      <c r="H46" s="24">
        <f t="shared" si="3"/>
        <v>0</v>
      </c>
      <c r="I46" s="25">
        <f t="shared" si="5"/>
        <v>131.03176728040643</v>
      </c>
      <c r="J46" s="29">
        <f t="shared" si="2"/>
        <v>100</v>
      </c>
      <c r="K46" s="53" t="s">
        <v>73</v>
      </c>
    </row>
  </sheetData>
  <mergeCells count="12">
    <mergeCell ref="K4:K5"/>
    <mergeCell ref="A7:C7"/>
    <mergeCell ref="H4:H5"/>
    <mergeCell ref="G3:J3"/>
    <mergeCell ref="A1:J1"/>
    <mergeCell ref="J4:J5"/>
    <mergeCell ref="D4:E4"/>
    <mergeCell ref="I4:I5"/>
    <mergeCell ref="F4:G4"/>
    <mergeCell ref="C4:C5"/>
    <mergeCell ref="B4:B5"/>
    <mergeCell ref="A4:A5"/>
  </mergeCells>
  <pageMargins left="0.39370078740157483" right="0" top="0" bottom="0" header="0.31496062992125984" footer="0.31496062992125984"/>
  <pageSetup paperSize="9" scale="4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rep:2.40.0.105</dc:description>
  <cp:lastModifiedBy>Уляшева</cp:lastModifiedBy>
  <cp:lastPrinted>2023-03-28T09:51:11Z</cp:lastPrinted>
  <dcterms:created xsi:type="dcterms:W3CDTF">2017-05-01T07:05:59Z</dcterms:created>
  <dcterms:modified xsi:type="dcterms:W3CDTF">2023-03-29T06:43:15Z</dcterms:modified>
</cp:coreProperties>
</file>