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2"/>
  </bookViews>
  <sheets>
    <sheet name="Таблица 3" sheetId="1" r:id="rId1"/>
    <sheet name="Таблица 4" sheetId="2" r:id="rId2"/>
    <sheet name="Таблица 5" sheetId="3" r:id="rId3"/>
  </sheets>
  <definedNames>
    <definedName name="_xlnm._FilterDatabase" localSheetId="1" hidden="1">'Таблица 4'!$B$8:$O$278</definedName>
    <definedName name="_xlnm.Print_Titles" localSheetId="0">'Таблица 3'!$7:$9</definedName>
    <definedName name="_xlnm.Print_Titles" localSheetId="1">'Таблица 4'!$6:$8</definedName>
    <definedName name="_xlnm.Print_Titles" localSheetId="2">'Таблица 5'!$9:$11</definedName>
    <definedName name="_xlnm.Print_Area" localSheetId="0">'Таблица 3'!$A$1:$J$64</definedName>
    <definedName name="_xlnm.Print_Area" localSheetId="1">'Таблица 4'!$A$1:$J$278</definedName>
    <definedName name="_xlnm.Print_Area" localSheetId="2">'Таблица 5'!$A$1:$I$30</definedName>
  </definedNames>
  <calcPr calcId="152511"/>
</workbook>
</file>

<file path=xl/calcChain.xml><?xml version="1.0" encoding="utf-8"?>
<calcChain xmlns="http://schemas.openxmlformats.org/spreadsheetml/2006/main">
  <c r="E10" i="2" l="1"/>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9" i="2"/>
  <c r="E48" i="1" l="1"/>
  <c r="E20" i="1"/>
  <c r="E21" i="1"/>
  <c r="E22" i="1"/>
  <c r="E23" i="1"/>
  <c r="E24" i="1"/>
  <c r="E25" i="1"/>
  <c r="E26" i="1"/>
  <c r="E27" i="1"/>
  <c r="E30" i="1"/>
  <c r="E31" i="1"/>
  <c r="E32" i="1"/>
  <c r="E33" i="1"/>
  <c r="E34" i="1"/>
  <c r="E35" i="1"/>
  <c r="E36" i="1"/>
  <c r="E37" i="1"/>
  <c r="E38" i="1"/>
  <c r="E39" i="1"/>
  <c r="E41" i="1"/>
  <c r="E44" i="1"/>
  <c r="E45" i="1"/>
  <c r="E46" i="1"/>
  <c r="E47" i="1"/>
  <c r="E50" i="1"/>
  <c r="E51" i="1"/>
  <c r="E52" i="1"/>
  <c r="E54" i="1"/>
  <c r="E56" i="1"/>
  <c r="E57" i="1"/>
  <c r="E58" i="1"/>
  <c r="E59" i="1"/>
  <c r="E62" i="1"/>
  <c r="E63" i="1"/>
  <c r="E64" i="1"/>
  <c r="H157" i="2" l="1"/>
  <c r="G39" i="2" l="1"/>
  <c r="H39" i="2"/>
  <c r="I39" i="2"/>
  <c r="J39" i="2"/>
  <c r="F39" i="2"/>
  <c r="G22" i="2"/>
  <c r="G26" i="2"/>
  <c r="H26" i="2"/>
  <c r="I26" i="2"/>
  <c r="J26" i="2"/>
  <c r="F26" i="2"/>
  <c r="G25" i="2"/>
  <c r="G24" i="2" s="1"/>
  <c r="H25" i="2"/>
  <c r="H24" i="2" s="1"/>
  <c r="I25" i="2"/>
  <c r="J25" i="2"/>
  <c r="J24" i="2" s="1"/>
  <c r="F25" i="2"/>
  <c r="I24" i="2"/>
  <c r="H22" i="2"/>
  <c r="I22" i="2"/>
  <c r="J22" i="2"/>
  <c r="G23" i="2"/>
  <c r="H23" i="2"/>
  <c r="I23" i="2"/>
  <c r="J23" i="2"/>
  <c r="F23" i="2"/>
  <c r="F22" i="2"/>
  <c r="G30" i="2"/>
  <c r="G27" i="2" s="1"/>
  <c r="H30" i="2"/>
  <c r="H27" i="2" s="1"/>
  <c r="I30" i="2"/>
  <c r="J30" i="2"/>
  <c r="F30" i="2"/>
  <c r="F27" i="2" s="1"/>
  <c r="I27" i="2"/>
  <c r="J27" i="2"/>
  <c r="G36" i="2"/>
  <c r="G33" i="2" s="1"/>
  <c r="H36" i="2"/>
  <c r="H33" i="2" s="1"/>
  <c r="I36" i="2"/>
  <c r="I33" i="2" s="1"/>
  <c r="J36" i="2"/>
  <c r="J33" i="2" s="1"/>
  <c r="F36" i="2"/>
  <c r="F33" i="2" s="1"/>
  <c r="G42" i="2"/>
  <c r="H42" i="2"/>
  <c r="I42" i="2"/>
  <c r="J42" i="2"/>
  <c r="F42" i="2"/>
  <c r="G48" i="2"/>
  <c r="G45" i="2" s="1"/>
  <c r="H48" i="2"/>
  <c r="H45" i="2" s="1"/>
  <c r="I48" i="2"/>
  <c r="I45" i="2" s="1"/>
  <c r="J48" i="2"/>
  <c r="J45" i="2" s="1"/>
  <c r="F48" i="2"/>
  <c r="F45" i="2" s="1"/>
  <c r="G54" i="2"/>
  <c r="G51" i="2" s="1"/>
  <c r="H54" i="2"/>
  <c r="H51" i="2" s="1"/>
  <c r="I54" i="2"/>
  <c r="I51" i="2" s="1"/>
  <c r="J54" i="2"/>
  <c r="J51" i="2" s="1"/>
  <c r="F54" i="2"/>
  <c r="F51" i="2" s="1"/>
  <c r="I57" i="2"/>
  <c r="G60" i="2"/>
  <c r="G57" i="2" s="1"/>
  <c r="H60" i="2"/>
  <c r="H57" i="2" s="1"/>
  <c r="I60" i="2"/>
  <c r="J60" i="2"/>
  <c r="J57" i="2" s="1"/>
  <c r="F60" i="2"/>
  <c r="F57" i="2" s="1"/>
  <c r="G66" i="2"/>
  <c r="G63" i="2" s="1"/>
  <c r="H66" i="2"/>
  <c r="H63" i="2" s="1"/>
  <c r="I66" i="2"/>
  <c r="I63" i="2" s="1"/>
  <c r="J66" i="2"/>
  <c r="J63" i="2" s="1"/>
  <c r="F66" i="2"/>
  <c r="F63" i="2" s="1"/>
  <c r="G79" i="2"/>
  <c r="G78" i="2" s="1"/>
  <c r="H79" i="2"/>
  <c r="H78" i="2" s="1"/>
  <c r="I79" i="2"/>
  <c r="I78" i="2" s="1"/>
  <c r="J79" i="2"/>
  <c r="J78" i="2" s="1"/>
  <c r="F79" i="2"/>
  <c r="F78" i="2" s="1"/>
  <c r="G76" i="2"/>
  <c r="H76" i="2"/>
  <c r="I76" i="2"/>
  <c r="J76" i="2"/>
  <c r="F76" i="2"/>
  <c r="G77" i="2"/>
  <c r="H77" i="2"/>
  <c r="I77" i="2"/>
  <c r="J77" i="2"/>
  <c r="F77" i="2"/>
  <c r="G80" i="2"/>
  <c r="H80" i="2"/>
  <c r="I80" i="2"/>
  <c r="J80" i="2"/>
  <c r="F80" i="2"/>
  <c r="G84" i="2"/>
  <c r="G81" i="2" s="1"/>
  <c r="H84" i="2"/>
  <c r="H81" i="2" s="1"/>
  <c r="I84" i="2"/>
  <c r="I81" i="2" s="1"/>
  <c r="J84" i="2"/>
  <c r="J81" i="2" s="1"/>
  <c r="F84" i="2"/>
  <c r="F81" i="2" s="1"/>
  <c r="G87" i="2"/>
  <c r="G90" i="2"/>
  <c r="H90" i="2"/>
  <c r="H87" i="2" s="1"/>
  <c r="I90" i="2"/>
  <c r="I87" i="2" s="1"/>
  <c r="J90" i="2"/>
  <c r="J87" i="2" s="1"/>
  <c r="F90" i="2"/>
  <c r="F87" i="2" s="1"/>
  <c r="G96" i="2"/>
  <c r="G93" i="2" s="1"/>
  <c r="H96" i="2"/>
  <c r="H93" i="2" s="1"/>
  <c r="I96" i="2"/>
  <c r="I93" i="2" s="1"/>
  <c r="J96" i="2"/>
  <c r="J93" i="2" s="1"/>
  <c r="F96" i="2"/>
  <c r="F93" i="2" s="1"/>
  <c r="G102" i="2"/>
  <c r="G99" i="2" s="1"/>
  <c r="H102" i="2"/>
  <c r="H99" i="2" s="1"/>
  <c r="I102" i="2"/>
  <c r="I99" i="2" s="1"/>
  <c r="J102" i="2"/>
  <c r="J99" i="2" s="1"/>
  <c r="F102" i="2"/>
  <c r="F99" i="2" s="1"/>
  <c r="G108" i="2"/>
  <c r="G105" i="2" s="1"/>
  <c r="H108" i="2"/>
  <c r="H105" i="2" s="1"/>
  <c r="I108" i="2"/>
  <c r="I105" i="2" s="1"/>
  <c r="J108" i="2"/>
  <c r="J105" i="2" s="1"/>
  <c r="F108" i="2"/>
  <c r="F105" i="2" s="1"/>
  <c r="J114" i="2"/>
  <c r="J111" i="2" s="1"/>
  <c r="I114" i="2"/>
  <c r="H114" i="2"/>
  <c r="G114" i="2"/>
  <c r="F114" i="2"/>
  <c r="F111" i="2" s="1"/>
  <c r="I111" i="2"/>
  <c r="H111" i="2"/>
  <c r="G111" i="2"/>
  <c r="J120" i="2"/>
  <c r="J117" i="2" s="1"/>
  <c r="I120" i="2"/>
  <c r="I117" i="2" s="1"/>
  <c r="H120" i="2"/>
  <c r="H117" i="2" s="1"/>
  <c r="G120" i="2"/>
  <c r="G117" i="2" s="1"/>
  <c r="F120" i="2"/>
  <c r="F117" i="2" s="1"/>
  <c r="G126" i="2"/>
  <c r="G123" i="2" s="1"/>
  <c r="H126" i="2"/>
  <c r="H123" i="2" s="1"/>
  <c r="I126" i="2"/>
  <c r="J126" i="2"/>
  <c r="F126" i="2"/>
  <c r="F123" i="2" s="1"/>
  <c r="I123" i="2"/>
  <c r="J123" i="2"/>
  <c r="G132" i="2"/>
  <c r="G129" i="2" s="1"/>
  <c r="H132" i="2"/>
  <c r="I132" i="2"/>
  <c r="J132" i="2"/>
  <c r="F132" i="2"/>
  <c r="F129" i="2" s="1"/>
  <c r="H129" i="2"/>
  <c r="I129" i="2"/>
  <c r="J129" i="2"/>
  <c r="G136" i="2"/>
  <c r="H136" i="2"/>
  <c r="I136" i="2"/>
  <c r="J136" i="2"/>
  <c r="G137" i="2"/>
  <c r="H137" i="2"/>
  <c r="I137" i="2"/>
  <c r="J137" i="2"/>
  <c r="F136" i="2"/>
  <c r="F137" i="2"/>
  <c r="G139" i="2"/>
  <c r="G138" i="2" s="1"/>
  <c r="H139" i="2"/>
  <c r="H138" i="2" s="1"/>
  <c r="I139" i="2"/>
  <c r="J139" i="2"/>
  <c r="J138" i="2" s="1"/>
  <c r="F139" i="2"/>
  <c r="F138" i="2" s="1"/>
  <c r="G140" i="2"/>
  <c r="H140" i="2"/>
  <c r="I140" i="2"/>
  <c r="J140" i="2"/>
  <c r="F140" i="2"/>
  <c r="I138" i="2"/>
  <c r="F141" i="2"/>
  <c r="G144" i="2"/>
  <c r="G141" i="2" s="1"/>
  <c r="H144" i="2"/>
  <c r="H141" i="2" s="1"/>
  <c r="I144" i="2"/>
  <c r="I141" i="2" s="1"/>
  <c r="J144" i="2"/>
  <c r="J141" i="2" s="1"/>
  <c r="F144" i="2"/>
  <c r="H223" i="2"/>
  <c r="H222" i="2" s="1"/>
  <c r="F154" i="2"/>
  <c r="F155" i="2"/>
  <c r="F157" i="2"/>
  <c r="F158" i="2"/>
  <c r="F162" i="2"/>
  <c r="F159" i="2" s="1"/>
  <c r="F168" i="2"/>
  <c r="F165" i="2" s="1"/>
  <c r="F174" i="2"/>
  <c r="F171" i="2" s="1"/>
  <c r="F180" i="2"/>
  <c r="F177" i="2" s="1"/>
  <c r="F186" i="2"/>
  <c r="F183" i="2" s="1"/>
  <c r="F192" i="2"/>
  <c r="F189" i="2" s="1"/>
  <c r="F198" i="2"/>
  <c r="F195" i="2" s="1"/>
  <c r="F204" i="2"/>
  <c r="F201" i="2" s="1"/>
  <c r="F209" i="2"/>
  <c r="F211" i="2"/>
  <c r="F210" i="2" s="1"/>
  <c r="F213" i="2"/>
  <c r="F216" i="2"/>
  <c r="F220" i="2"/>
  <c r="F221" i="2"/>
  <c r="F223" i="2"/>
  <c r="F222" i="2" s="1"/>
  <c r="F224" i="2"/>
  <c r="F228" i="2"/>
  <c r="F225" i="2" s="1"/>
  <c r="F234" i="2"/>
  <c r="F231" i="2" s="1"/>
  <c r="F250" i="2"/>
  <c r="F254" i="2"/>
  <c r="F257" i="2"/>
  <c r="F251" i="2" s="1"/>
  <c r="F259" i="2"/>
  <c r="F253" i="2" s="1"/>
  <c r="F264" i="2"/>
  <c r="F261" i="2" s="1"/>
  <c r="F270" i="2"/>
  <c r="F267" i="2" s="1"/>
  <c r="F276" i="2"/>
  <c r="F273" i="2" s="1"/>
  <c r="G154" i="2"/>
  <c r="H154" i="2"/>
  <c r="I154" i="2"/>
  <c r="J154" i="2"/>
  <c r="G155" i="2"/>
  <c r="H155" i="2"/>
  <c r="I155" i="2"/>
  <c r="J155" i="2"/>
  <c r="H156" i="2"/>
  <c r="G157" i="2"/>
  <c r="I157" i="2"/>
  <c r="I156" i="2" s="1"/>
  <c r="J157" i="2"/>
  <c r="J156" i="2" s="1"/>
  <c r="G158" i="2"/>
  <c r="H158" i="2"/>
  <c r="I158" i="2"/>
  <c r="J158" i="2"/>
  <c r="G162" i="2"/>
  <c r="G159" i="2" s="1"/>
  <c r="H162" i="2"/>
  <c r="H159" i="2" s="1"/>
  <c r="I162" i="2"/>
  <c r="I159" i="2" s="1"/>
  <c r="J162" i="2"/>
  <c r="J159" i="2" s="1"/>
  <c r="G168" i="2"/>
  <c r="G165" i="2" s="1"/>
  <c r="H168" i="2"/>
  <c r="H165" i="2" s="1"/>
  <c r="I168" i="2"/>
  <c r="I165" i="2" s="1"/>
  <c r="J168" i="2"/>
  <c r="J165" i="2" s="1"/>
  <c r="G174" i="2"/>
  <c r="G171" i="2" s="1"/>
  <c r="H174" i="2"/>
  <c r="H171" i="2" s="1"/>
  <c r="I174" i="2"/>
  <c r="I171" i="2" s="1"/>
  <c r="J174" i="2"/>
  <c r="J171" i="2" s="1"/>
  <c r="G180" i="2"/>
  <c r="H180" i="2"/>
  <c r="I180" i="2"/>
  <c r="J180" i="2"/>
  <c r="G177" i="2"/>
  <c r="H177" i="2"/>
  <c r="I177" i="2"/>
  <c r="J177" i="2"/>
  <c r="G186" i="2"/>
  <c r="G183" i="2" s="1"/>
  <c r="H186" i="2"/>
  <c r="H183" i="2" s="1"/>
  <c r="I186" i="2"/>
  <c r="I183" i="2" s="1"/>
  <c r="J186" i="2"/>
  <c r="J183" i="2" s="1"/>
  <c r="G192" i="2"/>
  <c r="G189" i="2" s="1"/>
  <c r="H192" i="2"/>
  <c r="H189" i="2" s="1"/>
  <c r="I192" i="2"/>
  <c r="I189" i="2" s="1"/>
  <c r="J192" i="2"/>
  <c r="J189" i="2" s="1"/>
  <c r="I195" i="2"/>
  <c r="H198" i="2"/>
  <c r="H195" i="2" s="1"/>
  <c r="I198" i="2"/>
  <c r="J198" i="2"/>
  <c r="J195" i="2" s="1"/>
  <c r="G198" i="2"/>
  <c r="G195" i="2" s="1"/>
  <c r="G204" i="2"/>
  <c r="H204" i="2"/>
  <c r="H201" i="2" s="1"/>
  <c r="I204" i="2"/>
  <c r="I201" i="2" s="1"/>
  <c r="J204" i="2"/>
  <c r="J201" i="2" s="1"/>
  <c r="G201" i="2"/>
  <c r="G209" i="2"/>
  <c r="H209" i="2"/>
  <c r="I209" i="2"/>
  <c r="J209" i="2"/>
  <c r="G211" i="2"/>
  <c r="G210" i="2" s="1"/>
  <c r="H211" i="2"/>
  <c r="H210" i="2" s="1"/>
  <c r="I211" i="2"/>
  <c r="I210" i="2" s="1"/>
  <c r="J211" i="2"/>
  <c r="J210" i="2" s="1"/>
  <c r="G213" i="2"/>
  <c r="H213" i="2"/>
  <c r="I213" i="2"/>
  <c r="J213" i="2"/>
  <c r="G216" i="2"/>
  <c r="H216" i="2"/>
  <c r="I216" i="2"/>
  <c r="J216" i="2"/>
  <c r="G220" i="2"/>
  <c r="H220" i="2"/>
  <c r="I220" i="2"/>
  <c r="J220" i="2"/>
  <c r="G221" i="2"/>
  <c r="H221" i="2"/>
  <c r="I221" i="2"/>
  <c r="J221" i="2"/>
  <c r="G223" i="2"/>
  <c r="G222" i="2" s="1"/>
  <c r="I223" i="2"/>
  <c r="I222" i="2" s="1"/>
  <c r="J223" i="2"/>
  <c r="J222" i="2" s="1"/>
  <c r="G224" i="2"/>
  <c r="H224" i="2"/>
  <c r="I224" i="2"/>
  <c r="I152" i="2" s="1"/>
  <c r="J224" i="2"/>
  <c r="G228" i="2"/>
  <c r="G225" i="2" s="1"/>
  <c r="H228" i="2"/>
  <c r="H225" i="2" s="1"/>
  <c r="I228" i="2"/>
  <c r="I225" i="2" s="1"/>
  <c r="J228" i="2"/>
  <c r="J225" i="2" s="1"/>
  <c r="G152" i="2" l="1"/>
  <c r="I149" i="2"/>
  <c r="I151" i="2"/>
  <c r="I150" i="2" s="1"/>
  <c r="H148" i="2"/>
  <c r="H20" i="2"/>
  <c r="G17" i="2"/>
  <c r="I21" i="2"/>
  <c r="I19" i="2"/>
  <c r="G16" i="2"/>
  <c r="I153" i="2"/>
  <c r="H17" i="2"/>
  <c r="F17" i="2"/>
  <c r="I148" i="2"/>
  <c r="I147" i="2" s="1"/>
  <c r="J16" i="2"/>
  <c r="I20" i="2"/>
  <c r="J152" i="2"/>
  <c r="I207" i="2"/>
  <c r="G149" i="2"/>
  <c r="G151" i="2"/>
  <c r="G150" i="2" s="1"/>
  <c r="J149" i="2"/>
  <c r="J148" i="2"/>
  <c r="F149" i="2"/>
  <c r="I135" i="2"/>
  <c r="F16" i="2"/>
  <c r="I18" i="2"/>
  <c r="H207" i="2"/>
  <c r="H153" i="2"/>
  <c r="H152" i="2"/>
  <c r="G156" i="2"/>
  <c r="G153" i="2" s="1"/>
  <c r="G148" i="2"/>
  <c r="F151" i="2"/>
  <c r="F150" i="2" s="1"/>
  <c r="J20" i="2"/>
  <c r="G207" i="2"/>
  <c r="J153" i="2"/>
  <c r="J17" i="2"/>
  <c r="H19" i="2"/>
  <c r="G219" i="2"/>
  <c r="H151" i="2"/>
  <c r="H150" i="2" s="1"/>
  <c r="F219" i="2"/>
  <c r="F148" i="2"/>
  <c r="H149" i="2"/>
  <c r="I75" i="2"/>
  <c r="F75" i="2"/>
  <c r="I17" i="2"/>
  <c r="I16" i="2"/>
  <c r="F19" i="2"/>
  <c r="G19" i="2"/>
  <c r="J219" i="2"/>
  <c r="F152" i="2"/>
  <c r="J151" i="2"/>
  <c r="J150" i="2" s="1"/>
  <c r="F20" i="2"/>
  <c r="G20" i="2"/>
  <c r="I219" i="2"/>
  <c r="J207" i="2"/>
  <c r="H16" i="2"/>
  <c r="H219" i="2"/>
  <c r="F156" i="2"/>
  <c r="F153" i="2" s="1"/>
  <c r="F24" i="2"/>
  <c r="F21" i="2" s="1"/>
  <c r="J19" i="2"/>
  <c r="J21" i="2"/>
  <c r="G21" i="2"/>
  <c r="H21" i="2"/>
  <c r="J75" i="2"/>
  <c r="H75" i="2"/>
  <c r="G75" i="2"/>
  <c r="H135" i="2"/>
  <c r="G135" i="2"/>
  <c r="F135" i="2"/>
  <c r="J135" i="2"/>
  <c r="F207" i="2"/>
  <c r="F258" i="2"/>
  <c r="F252" i="2" s="1"/>
  <c r="F249" i="2" s="1"/>
  <c r="G234" i="2"/>
  <c r="H234" i="2"/>
  <c r="H231" i="2" s="1"/>
  <c r="I234" i="2"/>
  <c r="I231" i="2" s="1"/>
  <c r="J234" i="2"/>
  <c r="J231" i="2" s="1"/>
  <c r="G231" i="2"/>
  <c r="H240" i="2"/>
  <c r="H237" i="2" s="1"/>
  <c r="G240" i="2"/>
  <c r="G237" i="2" s="1"/>
  <c r="H246" i="2"/>
  <c r="I246" i="2"/>
  <c r="I243" i="2" s="1"/>
  <c r="J246" i="2"/>
  <c r="G246" i="2"/>
  <c r="G243" i="2" s="1"/>
  <c r="H243" i="2"/>
  <c r="J243" i="2"/>
  <c r="G250" i="2"/>
  <c r="H250" i="2"/>
  <c r="I250" i="2"/>
  <c r="J250" i="2"/>
  <c r="G254" i="2"/>
  <c r="H254" i="2"/>
  <c r="I254" i="2"/>
  <c r="I14" i="2" s="1"/>
  <c r="J254" i="2"/>
  <c r="G259" i="2"/>
  <c r="G258" i="2" s="1"/>
  <c r="G252" i="2" s="1"/>
  <c r="H259" i="2"/>
  <c r="H258" i="2" s="1"/>
  <c r="H252" i="2" s="1"/>
  <c r="I259" i="2"/>
  <c r="I253" i="2" s="1"/>
  <c r="J259" i="2"/>
  <c r="J258" i="2" s="1"/>
  <c r="G257" i="2"/>
  <c r="G251" i="2" s="1"/>
  <c r="G11" i="2" s="1"/>
  <c r="H257" i="2"/>
  <c r="H251" i="2" s="1"/>
  <c r="I257" i="2"/>
  <c r="I251" i="2" s="1"/>
  <c r="J257" i="2"/>
  <c r="J251" i="2" s="1"/>
  <c r="G264" i="2"/>
  <c r="G261" i="2" s="1"/>
  <c r="H264" i="2"/>
  <c r="H261" i="2" s="1"/>
  <c r="I264" i="2"/>
  <c r="I261" i="2" s="1"/>
  <c r="J264" i="2"/>
  <c r="J261" i="2" s="1"/>
  <c r="G270" i="2"/>
  <c r="G267" i="2" s="1"/>
  <c r="H270" i="2"/>
  <c r="H267" i="2" s="1"/>
  <c r="I270" i="2"/>
  <c r="I267" i="2" s="1"/>
  <c r="J270" i="2"/>
  <c r="J267" i="2" s="1"/>
  <c r="G276" i="2"/>
  <c r="G273" i="2" s="1"/>
  <c r="H276" i="2"/>
  <c r="H273" i="2" s="1"/>
  <c r="I276" i="2"/>
  <c r="I273" i="2" s="1"/>
  <c r="J276" i="2"/>
  <c r="J273" i="2" s="1"/>
  <c r="H19" i="1"/>
  <c r="E19" i="1" s="1"/>
  <c r="H43" i="1"/>
  <c r="G43" i="1"/>
  <c r="I43" i="1"/>
  <c r="J43" i="1"/>
  <c r="F42" i="1"/>
  <c r="G53" i="1"/>
  <c r="H53" i="1"/>
  <c r="I53" i="1"/>
  <c r="J53" i="1"/>
  <c r="F53" i="1"/>
  <c r="E53" i="1" s="1"/>
  <c r="I12" i="1"/>
  <c r="J12" i="1"/>
  <c r="G14" i="1"/>
  <c r="I15" i="1"/>
  <c r="G17" i="1"/>
  <c r="G16" i="1" s="1"/>
  <c r="I17" i="1"/>
  <c r="I16" i="1" s="1"/>
  <c r="J17" i="1"/>
  <c r="J16" i="1" s="1"/>
  <c r="F17" i="1"/>
  <c r="G18" i="1"/>
  <c r="G12" i="1" s="1"/>
  <c r="H18" i="1"/>
  <c r="H12" i="1" s="1"/>
  <c r="I18" i="1"/>
  <c r="J18" i="1"/>
  <c r="J15" i="1" s="1"/>
  <c r="F18" i="1"/>
  <c r="H28" i="1"/>
  <c r="F29" i="1"/>
  <c r="G29" i="1"/>
  <c r="G28" i="1" s="1"/>
  <c r="H29" i="1"/>
  <c r="I29" i="1"/>
  <c r="I28" i="1" s="1"/>
  <c r="J29" i="1"/>
  <c r="J28" i="1" s="1"/>
  <c r="F40" i="1"/>
  <c r="H40" i="1"/>
  <c r="I40" i="1"/>
  <c r="J40" i="1"/>
  <c r="J14" i="1" s="1"/>
  <c r="G40" i="1"/>
  <c r="F43" i="1"/>
  <c r="G42" i="1"/>
  <c r="G11" i="1" s="1"/>
  <c r="G55" i="1"/>
  <c r="H55" i="1"/>
  <c r="I55" i="1"/>
  <c r="J55" i="1"/>
  <c r="F55" i="1"/>
  <c r="G61" i="1"/>
  <c r="H61" i="1"/>
  <c r="H60" i="1" s="1"/>
  <c r="I61" i="1"/>
  <c r="J61" i="1"/>
  <c r="G60" i="1"/>
  <c r="I60" i="1"/>
  <c r="J60" i="1"/>
  <c r="F61" i="1"/>
  <c r="G10" i="1" l="1"/>
  <c r="E43" i="1"/>
  <c r="E18" i="1"/>
  <c r="H15" i="1"/>
  <c r="K60" i="1"/>
  <c r="F60" i="1"/>
  <c r="E60" i="1" s="1"/>
  <c r="E61" i="1"/>
  <c r="E40" i="1"/>
  <c r="F16" i="1"/>
  <c r="F15" i="1"/>
  <c r="G15" i="1"/>
  <c r="G13" i="1" s="1"/>
  <c r="H17" i="1"/>
  <c r="H14" i="1" s="1"/>
  <c r="H13" i="1" s="1"/>
  <c r="I14" i="1"/>
  <c r="I13" i="1" s="1"/>
  <c r="E55" i="1"/>
  <c r="J13" i="1"/>
  <c r="F28" i="1"/>
  <c r="E28" i="1" s="1"/>
  <c r="E29" i="1"/>
  <c r="F14" i="1"/>
  <c r="F12" i="1"/>
  <c r="E12" i="1" s="1"/>
  <c r="N42" i="1"/>
  <c r="I13" i="2"/>
  <c r="I12" i="2" s="1"/>
  <c r="G147" i="2"/>
  <c r="L42" i="1" s="1"/>
  <c r="I10" i="2"/>
  <c r="I11" i="2"/>
  <c r="I9" i="2" s="1"/>
  <c r="N9" i="2" s="1"/>
  <c r="J147" i="2"/>
  <c r="F147" i="2"/>
  <c r="K42" i="1" s="1"/>
  <c r="J10" i="2"/>
  <c r="H14" i="2"/>
  <c r="F11" i="2"/>
  <c r="H11" i="2"/>
  <c r="F10" i="2"/>
  <c r="J11" i="2"/>
  <c r="G10" i="2"/>
  <c r="H249" i="2"/>
  <c r="M60" i="1" s="1"/>
  <c r="H147" i="2"/>
  <c r="J18" i="2"/>
  <c r="J15" i="2" s="1"/>
  <c r="O13" i="1" s="1"/>
  <c r="H10" i="2"/>
  <c r="G14" i="2"/>
  <c r="I15" i="2"/>
  <c r="N13" i="1" s="1"/>
  <c r="F14" i="2"/>
  <c r="G18" i="2"/>
  <c r="G15" i="2" s="1"/>
  <c r="H18" i="2"/>
  <c r="H15" i="2" s="1"/>
  <c r="F255" i="2"/>
  <c r="F18" i="2"/>
  <c r="F15" i="2" s="1"/>
  <c r="F13" i="2"/>
  <c r="F12" i="2" s="1"/>
  <c r="J14" i="2"/>
  <c r="I258" i="2"/>
  <c r="I255" i="2" s="1"/>
  <c r="J255" i="2"/>
  <c r="G249" i="2"/>
  <c r="L60" i="1" s="1"/>
  <c r="G253" i="2"/>
  <c r="G13" i="2" s="1"/>
  <c r="G12" i="2" s="1"/>
  <c r="H253" i="2"/>
  <c r="H13" i="2" s="1"/>
  <c r="H12" i="2" s="1"/>
  <c r="J253" i="2"/>
  <c r="J13" i="2" s="1"/>
  <c r="J12" i="2" s="1"/>
  <c r="J252" i="2"/>
  <c r="J249" i="2" s="1"/>
  <c r="O60" i="1" s="1"/>
  <c r="G255" i="2"/>
  <c r="H255" i="2"/>
  <c r="H16" i="1"/>
  <c r="I42" i="1"/>
  <c r="I11" i="1" s="1"/>
  <c r="I10" i="1" s="1"/>
  <c r="J42" i="1"/>
  <c r="J11" i="1" s="1"/>
  <c r="J10" i="1" s="1"/>
  <c r="H42" i="1"/>
  <c r="H11" i="1" l="1"/>
  <c r="H10" i="1" s="1"/>
  <c r="M10" i="1" s="1"/>
  <c r="M42" i="1"/>
  <c r="E42" i="1"/>
  <c r="M13" i="1"/>
  <c r="E14" i="1"/>
  <c r="F13" i="1"/>
  <c r="E13" i="1" s="1"/>
  <c r="E15" i="1"/>
  <c r="F11" i="1"/>
  <c r="E17" i="1"/>
  <c r="L13" i="1"/>
  <c r="O42" i="1"/>
  <c r="E16" i="1"/>
  <c r="G9" i="2"/>
  <c r="H9" i="2"/>
  <c r="O10" i="1"/>
  <c r="L9" i="2"/>
  <c r="L10" i="1"/>
  <c r="N10" i="1"/>
  <c r="I252" i="2"/>
  <c r="I249" i="2" s="1"/>
  <c r="N60" i="1" s="1"/>
  <c r="J9" i="2"/>
  <c r="O9" i="2" s="1"/>
  <c r="F9" i="2"/>
  <c r="F10" i="1" l="1"/>
  <c r="E10" i="1" s="1"/>
  <c r="E11" i="1"/>
  <c r="M9" i="2"/>
  <c r="K13" i="1"/>
  <c r="K9" i="2"/>
  <c r="K10" i="1" l="1"/>
</calcChain>
</file>

<file path=xl/sharedStrings.xml><?xml version="1.0" encoding="utf-8"?>
<sst xmlns="http://schemas.openxmlformats.org/spreadsheetml/2006/main" count="590" uniqueCount="174">
  <si>
    <t>Таблица № 3 к Приложению</t>
  </si>
  <si>
    <t>Статус</t>
  </si>
  <si>
    <t>Наименование муниципальной программы, подпрограммы, ВЦП, основного мероприятия</t>
  </si>
  <si>
    <t>Ответственный исполнитель, соисполнители</t>
  </si>
  <si>
    <t>Муниципальная программа</t>
  </si>
  <si>
    <t>«Развитие образования»</t>
  </si>
  <si>
    <t>Всего</t>
  </si>
  <si>
    <t xml:space="preserve">Управление образования администрации МР «Усть-Куломский» </t>
  </si>
  <si>
    <t>Администрация МР «Усть-Куломский»</t>
  </si>
  <si>
    <t>Подпрограмма 1</t>
  </si>
  <si>
    <t>"Развитие системы дошкольного и общего образования"</t>
  </si>
  <si>
    <t>Задача 1.1</t>
  </si>
  <si>
    <t>"Обеспечение государственных гарантий доступности дошкольного и общего образования"</t>
  </si>
  <si>
    <t>Основное мероприятие 1.1.1.</t>
  </si>
  <si>
    <t>Осуществление деятельности муниципальными образовательными организациями</t>
  </si>
  <si>
    <t>Управление образования администрации МР «Усть-Куломский»</t>
  </si>
  <si>
    <t>Основное мероприятие 1.1.2.</t>
  </si>
  <si>
    <t>Реализация муниципальными дошкольными и общеобразовательными организациями образовательных программ</t>
  </si>
  <si>
    <t>Основное мероприятие 1.1.3.</t>
  </si>
  <si>
    <t>Обеспечение выплат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</si>
  <si>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Основное мероприятие 1.1.4.</t>
  </si>
  <si>
    <t>Мероприятия, связанные с повышением оплаты труда отдельных категорий работников в сфере образования</t>
  </si>
  <si>
    <t>Основное мероприятие 1.1.5.</t>
  </si>
  <si>
    <t>Компенсация родителям (законным представителям) платы за присмотр и уход за детьми, посещающими образовательные организации, реализующие образовательную программу дошкольного образования</t>
  </si>
  <si>
    <t>Основное мероприятие 1.1.6.</t>
  </si>
  <si>
    <t>Оплата муниципальными учреждениями расходов по коммунальным услугам</t>
  </si>
  <si>
    <t>Основное мероприятие 1.1.7.</t>
  </si>
  <si>
    <t>Строительство и реконструкция муниципальных образовательных организаций</t>
  </si>
  <si>
    <t>Управление образования администрации МР «Усть-Куломский</t>
  </si>
  <si>
    <t>Основное мероприятие 1.1.8.</t>
  </si>
  <si>
    <t>Учет детей, подлежащих обучению по образовательным программам дошкольного, начального общего, основного общего, среднего общего образования</t>
  </si>
  <si>
    <t>Задача 1.2</t>
  </si>
  <si>
    <t>"Создание условий для повышения качества дошкольного и общего образования"</t>
  </si>
  <si>
    <t>Основное мероприятие 1.2.1.</t>
  </si>
  <si>
    <t>Организация бесплатного горячего питания обучающихся, получающих начальное общее образование в образовательных организациях</t>
  </si>
  <si>
    <t>Основное мероприятие 1.2.2.</t>
  </si>
  <si>
    <t>Укрепление материально-технической базы и создание безопасных условий в муниципальных образовательных учреждениях</t>
  </si>
  <si>
    <t>Основное мероприятие 1.2.3.</t>
  </si>
  <si>
    <t>Реализация Соглашения о социально-экономическом сотрудничестве между Правительством Республики Коми и АО «Монди СЛПК»</t>
  </si>
  <si>
    <t>Основное мероприятие 1.2.4.</t>
  </si>
  <si>
    <t>Реализация народных проектов в сфере образования, прошедших отбор в рамках проекта «Народный бюджет»</t>
  </si>
  <si>
    <t>Основное мероприятие 1.2.5.</t>
  </si>
  <si>
    <t>Организация и проведение мероприятий муниципальными дошкольными и общеобразовательными организациями</t>
  </si>
  <si>
    <t>Основное мероприятие 1.2.6.</t>
  </si>
  <si>
    <t>Развитие этнокультурного образования в муниципальных образовательных организациях</t>
  </si>
  <si>
    <t>Основное мероприятие 1.2.7.</t>
  </si>
  <si>
    <t>Организация и проведение мероприятий по формированию у обучающихся уважительного отношения ко всем национальностям, этносам и религиям</t>
  </si>
  <si>
    <t>Основное мероприятие 1.2.8.</t>
  </si>
  <si>
    <t>Обеспечение доступности приоритетных объектов и услуг в приоритетных сферах жизнедеятельности инвалидов и других маломобильных групп граждан</t>
  </si>
  <si>
    <t>Основное мероприятие 1.2.9.</t>
  </si>
  <si>
    <t>Проведение мероприятий для профессионального и карьерного роста педагогических работников</t>
  </si>
  <si>
    <t>Задача 1.3</t>
  </si>
  <si>
    <t>"Содействие формированию чувства патриотизма и гражданской ответственности"</t>
  </si>
  <si>
    <t>Основное мероприятие 1.3.1.</t>
  </si>
  <si>
    <t>Реализация отдельных мероприятий регионального проекта "Патриотическое воспитание граждан Российской Федерации"</t>
  </si>
  <si>
    <t>Подпрограмма 2</t>
  </si>
  <si>
    <t>"Развитие системы дополнительного образования"</t>
  </si>
  <si>
    <t>Задача 2.1</t>
  </si>
  <si>
    <t>"Обеспечение равных прав доступа детей на реализацию образовательных программ и программ воспитания, определяющих эффекты социализации "</t>
  </si>
  <si>
    <t>Основное мероприятие 2.1.1.</t>
  </si>
  <si>
    <t>Осуществление деятельности муниципальными образовательными организациями дополнительного образования</t>
  </si>
  <si>
    <t>Основное мероприятие 2.1.2.</t>
  </si>
  <si>
    <t>Основное мероприятие 2.1.3.</t>
  </si>
  <si>
    <t>Передача дополнительного образования детей социально ориентированным некоммерческим организациям</t>
  </si>
  <si>
    <t>Основное мероприятие 2.1.4.</t>
  </si>
  <si>
    <t>Основное мероприятие 2.1.5.</t>
  </si>
  <si>
    <t>Обеспечение персонифицированного финансирования дополнительного образования детей</t>
  </si>
  <si>
    <t>Основное мероприятие 2.1.6.</t>
  </si>
  <si>
    <t>Основное мероприятие 2.1.7.</t>
  </si>
  <si>
    <t>Основное мероприятие 2.1.8.</t>
  </si>
  <si>
    <t>Задача 2.2</t>
  </si>
  <si>
    <t>"Организация процесса оздоровления и отдыха детей"</t>
  </si>
  <si>
    <t>Основное мероприятие 2.2.1.</t>
  </si>
  <si>
    <t>Задача 2.3</t>
  </si>
  <si>
    <t>"Обеспечение качественной работы организаций, специалистов, представителей актива молодежи и общественного сектора, участвующих в процессе социализации детей"</t>
  </si>
  <si>
    <t>Основное мероприятие 2.3.1.</t>
  </si>
  <si>
    <t>Повышение квалификации педагогических работников муниципальных образовательных организаций дополнительного образования</t>
  </si>
  <si>
    <t>Основное мероприятие 2.3.2.</t>
  </si>
  <si>
    <t>Поддержка талантливой молодежи и одаренных детей</t>
  </si>
  <si>
    <t>Основное мероприятие 2.3.3.</t>
  </si>
  <si>
    <t>Организация и проведение мероприятий муниципальными образовательными организациями дополнительного образования</t>
  </si>
  <si>
    <t>Основное мероприятие 2.3.4.</t>
  </si>
  <si>
    <t>Организация временного трудоустройства обучающихся</t>
  </si>
  <si>
    <t>Подпрограмма 3</t>
  </si>
  <si>
    <t>"Обеспечение реализации муниципальной программы "Развитие образования"</t>
  </si>
  <si>
    <t>Задача 3.1</t>
  </si>
  <si>
    <t>"Обеспечение управления реализацией мероприятий Программы на муниципальном уровне"</t>
  </si>
  <si>
    <t>Основное мероприятие 3.1.1.</t>
  </si>
  <si>
    <t xml:space="preserve">Руководство и управление в сфере установленных функций органа местного самоуправления </t>
  </si>
  <si>
    <t>Основное мероприятие 3.1.2.</t>
  </si>
  <si>
    <t>Передача органам местного самоуправления сельских поселений отдельных полномочий МО МР "Усть-Куломский" по ведению бюджетного учета и составлению отчетности муниципальных образовательных организаций</t>
  </si>
  <si>
    <t>Основное мероприятие 3.1.3.</t>
  </si>
  <si>
    <t>Оплата расходов по коммунальным услугам</t>
  </si>
  <si>
    <t>Таблица № 4 к Приложению</t>
  </si>
  <si>
    <t>Источник финансирования</t>
  </si>
  <si>
    <t>Развитие образования</t>
  </si>
  <si>
    <t>Всего, в том числе:</t>
  </si>
  <si>
    <t>Федеральный бюджет</t>
  </si>
  <si>
    <t>Республиканский бюджет Республики Коми</t>
  </si>
  <si>
    <t>Бюджет муниципального образования, из них за счет средств:</t>
  </si>
  <si>
    <t>Местного бюджета</t>
  </si>
  <si>
    <t>Средства от приносящей доход деятельности</t>
  </si>
  <si>
    <t>"Обеспечение равных прав доступа детей на реализацию образовательных программ и программ воспитания, определяющих эффекты социализации"</t>
  </si>
  <si>
    <t>"Организация процесса оздоровления и отдыха детей "</t>
  </si>
  <si>
    <t>Руководство и управление в сфере установленных функций органа местного самоуправления</t>
  </si>
  <si>
    <t xml:space="preserve">Информация
по финансовому обеспечению муниципальной программы «Развитие образования» за счет средств бюджета муниципального образования (с учетом средств межбюджетных трансфертов)
</t>
  </si>
  <si>
    <t>Таблица № 5 к Приложению</t>
  </si>
  <si>
    <t>N п/п</t>
  </si>
  <si>
    <t>Наименование основного мероприятия муниципальной программы</t>
  </si>
  <si>
    <t>Плановое значение по годам</t>
  </si>
  <si>
    <t>Основное мероприятие 1.1.2.                   Реализация муниципальными дошкольными и общеобразовательными организациями образовательных программ</t>
  </si>
  <si>
    <t>Выполнены мероприятия Плана по оптимизации бюджетных расходов в сфере образования (в части муниципальных дошкольных и муниципальных общеобразовательных организаций)</t>
  </si>
  <si>
    <t>Достигнуты установленные показатели средней заработной платы педагогических работников дошкольных образовательных организаций в муниципальном районе</t>
  </si>
  <si>
    <t>Достигнуты установленные показатели средней заработной платы педагогических работников общеобразовательных организаций в муниципальном районе</t>
  </si>
  <si>
    <t>не более 40</t>
  </si>
  <si>
    <t>Основное мероприятие 1.1.3. Обеспечение выплат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</si>
  <si>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</si>
  <si>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Основное мероприятие 1.2.1. Организация бесплатного горячего питания обучающихся, получающих начальное общее образование в образовательных организациях</t>
  </si>
  <si>
    <t>Выполнены мероприятия по
капитальному ремонту
общеобразовательных
организаций и их оснащению
средствами обучения и
воспитания в полном объеме</t>
  </si>
  <si>
    <t>Выполнены мероприятия по обеспечению комплексной безопасности на объектах (территориях) муниципальных образовательных организаций</t>
  </si>
  <si>
    <t>Проведены капитальные и/или текущие ремонты, приобретено оборудование для пищеблоков в целях их приведения в соответствие с санитарно-эпидемиологическими требованиями (правилами) объектов муниципальных образовательных организаций</t>
  </si>
  <si>
    <t>Размер средней заработной платы педагогических работников муниципальных дошкольных образовательных организаций, руб.</t>
  </si>
  <si>
    <t>Доля выполненных мероприятий в общем количестве мероприятий, утвержденных Планом мероприятий по оптимизации бюджетных расходов в сфере образования (в части муниципальных дошкольных и муниципальных общеобразовательных организаций), %</t>
  </si>
  <si>
    <t>Размер средней заработной платы педагогических работников муниципальных общеобразовательных организаций, руб.</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</si>
  <si>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t>
  </si>
  <si>
    <t>Количество объектов, в которых в полном объеме выполнены мероприятия по капитальному ремонту общеобразовательных ор-ганизаций и их оснащению средствами обучения и воспитания, единицы</t>
  </si>
  <si>
    <t>Доля расходов на оплату труда административно-управленческого и вспомогательного персонала в общем фонде оплаты труда муниципальных дошкольных и муниципальных общеобразовательных организаций, %</t>
  </si>
  <si>
    <t>Количество объектов (территорий) муниципальных образовательных организаций, на которых выполнены мероприятия по обеспечению комплексной безопасности, единицы</t>
  </si>
  <si>
    <t>Количество объектов муниципальных образовательных организаций, на которых проведены капитальные и/или текущие ремонты, приобретено оборудование для пищеблоков в целях их приведения в соответствие с санитарно-эпидемиологическими требованиями (правилами), единицы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</si>
  <si>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 %</t>
  </si>
  <si>
    <t>Количество реализованных народных проектов в сфере образования в год, единицы</t>
  </si>
  <si>
    <t>-</t>
  </si>
  <si>
    <t>Реализованы проектные предложения</t>
  </si>
  <si>
    <t>Реализованы народные проекты в сфере образования</t>
  </si>
  <si>
    <t>Основное мероприятие 1.3.1. Реализация отдельных мероприятий регионального проекта "Патриотическое воспитание граждан Российской Федерации"</t>
  </si>
  <si>
    <t>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</si>
  <si>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образовательных организаций, реализующих мероприятия по обеспечению деятельности советников по воспитанию (нарастающим итогом), единицы</t>
  </si>
  <si>
    <t>Основное мероприятие 2.1.2. Мероприятия, связанные с повышением оплаты труда отдельных категорий работников в сфере образования</t>
  </si>
  <si>
    <t>Достигнуты установленные показатели средней заработной платы педагогических работников муниципальных учреждений дополнительного образования детей в муниципальном образовании за текущий год</t>
  </si>
  <si>
    <t xml:space="preserve">Соблюдена доля расходов на оплату труда административно-управленческого и вспомогательного персонала в фонде оплаты труда муниципальных учреждений дополнительного образования детей </t>
  </si>
  <si>
    <t>Выполнены мероприятия Плана по оптимизации бюджетных расходов в сфере образования (в части муниципальных учреждений дополнительного образования детей)</t>
  </si>
  <si>
    <t xml:space="preserve">Размер средней заработной платы педагогических работников муниципальных образовательных организаций дополнительного образования, руб.
</t>
  </si>
  <si>
    <t>Доля расходов на оплату труда административно-управленческого и вспомогательного персонала в фонде оплаты труда муниципальных учреждений дополнительного образования детей, %</t>
  </si>
  <si>
    <t>Доля выполненных мероприятий в общем количестве мероприятий, утвержденных Планом мероприятий по оптимизации бюджетных расходов в сфере образования (в части муниципальных учреждений дополнительного образования детей), %</t>
  </si>
  <si>
    <t>Дети охвачены отдыхом в каникулярное время</t>
  </si>
  <si>
    <t>Дети, находящиеся в трудной жизненной ситуации, охвачены отдыхом в каникулярное время</t>
  </si>
  <si>
    <t>Количество детей, охваченных отдыхом в каникулярное время, человек</t>
  </si>
  <si>
    <t>Количество детей, находящихся в трудной жизненной ситуации, охваченных отдыхом в каникулярное время, человек</t>
  </si>
  <si>
    <t xml:space="preserve">Соблюдена доля расходов на оплату труда административно-управленческого и вспомогательного персонала в общем фонде оплаты труда муниципальных дошкольных и муниципальных общеобразовательных организаций </t>
  </si>
  <si>
    <t>Иной межбюджетный трансферт на обеспечение выплат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</si>
  <si>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Субвенция на реализацию муниципальными дошкольными и муниципальными общеобразовательными организациями в Республике Коми образовательных программ</t>
  </si>
  <si>
    <t>Субсидия на организацию 
бесплатного горячего питания обучающихся, получающих начальное общее 
образование в образовательных организациях</t>
  </si>
  <si>
    <t>Субсидия на укрепление материально-технической базы и создание безопасных условий в организациях в сфере образования в Республике Коми (мероприятия по модернизации школьной системы образования)</t>
  </si>
  <si>
    <t>Субсидия на укрепление материально-технической базы и создание безопасных условий в организациях в сфере образования в Республике Коми (мероприятия по обеспечению комплексной безопасности муниципальных образовательных организаций)</t>
  </si>
  <si>
    <t xml:space="preserve">Субсидия на укрепление материально-технической базы и создание безопасных условий в организациях в сфере образования в Республике Коми (мероприятия по проведению капитальных и/или текущих ремонтов муниципальных образовательных организаций, приобретению оборудования для пищеблоков в целях их приведения в соответствие с санитарно-эпидемиологическими требованиями (правилами)
</t>
  </si>
  <si>
    <t>Субсидия на реализацию народных проектов в сфере образования, прошедших отбор в рамках проекта «Народный бюджет»  (мероприятия по благоустройству территорий, ремонту зданий муниципальных образовательных организаций, приобретению учебного и учебно-лабораторного оборудования, спортивного инвентаря, развитию организаций дополнительного образования)</t>
  </si>
  <si>
    <t>Субсидия на реализацию народных проектов в сфере образования, прошедших отбор в рамках проекта «Народный бюджет» (мероприятия по школьным проектам, отобранным в рамках пилотного проекта школьного инициативного бюджетирования «Народный бюджет в школе»)</t>
  </si>
  <si>
    <t>Субсидия  местным бюджетам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</si>
  <si>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 xml:space="preserve">Субсидия на мероприятия по проведению оздоровительной кампании детей </t>
  </si>
  <si>
    <t xml:space="preserve">Основное мероприятие 1.2.2.            Укрепление материально-технической базы и создание безопасных условий в муниципальных образовательных учреждениях    </t>
  </si>
  <si>
    <t xml:space="preserve">Основное мероприятие 1.2.4.        Реализация народных проектов в сфере образования, прошедших отбор в рамках проекта «Народный бюджет»  </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</si>
  <si>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</si>
  <si>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Иной межбюджетный трансферт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</si>
  <si>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Информация
о результатах использования субсидий
и (или) иных межбюджетных трансфертов (показателях результативности использования субвенций), предоставляемых
из республиканского бюджета Республики Коми
</t>
  </si>
  <si>
    <t>Наименование субсидии и (или) иного межбюджетного трансферта (субвенции)</t>
  </si>
  <si>
    <t xml:space="preserve">Значение результата использования субсидии и (или) иного межбюджетного трансферта (показатель результативности использования субвенции) </t>
  </si>
  <si>
    <t>Результат использования субсидии  и (или) иного межбюджетного трансферта (показатель результативности использования субвенции)</t>
  </si>
  <si>
    <t>Наименование показателя (индикатора), ед. изм.</t>
  </si>
  <si>
    <t xml:space="preserve">Ресурсное обеспечение
и прогнозная (справочная) оценка расходов бюджета муниципального образования на реализацию целей
муниципальной программы  (с учетом средств межбюджетных трансфертов)
</t>
  </si>
  <si>
    <t>Всего (нарастающим итогом с начала реализации программы)</t>
  </si>
  <si>
    <t>Расходы,  руб.</t>
  </si>
  <si>
    <t>Оценка расходов, руб.</t>
  </si>
  <si>
    <t xml:space="preserve"> Осуществление процесса оздоровления и отдыха детей</t>
  </si>
  <si>
    <t>Основное мероприятие 2.2.1.            Осуществление процесса оздоровления и отдыха детей</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</si>
</sst>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u/>
      <sz val="11"/>
      <color theme="10"/>
      <name val="Calibri"/>
      <family val="2"/>
      <scheme val="minor"/>
    </font>
    <font>
      <sz val="14"/>
      <color theme="1"/>
      <name val="Times New Roman"/>
      <family val="1"/>
      <charset val="204"/>
    </font>
    <font>
      <b/>
      <sz val="14"/>
      <color theme="1"/>
      <name val="Times New Roman"/>
      <family val="1"/>
      <charset val="204"/>
    </font>
    <font>
      <b/>
      <sz val="14"/>
      <color rgb="FF000000"/>
      <name val="Times New Roman"/>
      <family val="1"/>
      <charset val="204"/>
    </font>
    <font>
      <b/>
      <u/>
      <sz val="14"/>
      <name val="Times New Roman"/>
      <family val="1"/>
      <charset val="204"/>
    </font>
    <font>
      <sz val="14"/>
      <color rgb="FF000000"/>
      <name val="Times New Roman"/>
      <family val="1"/>
      <charset val="204"/>
    </font>
    <font>
      <sz val="14"/>
      <name val="Times New Roman"/>
      <family val="1"/>
      <charset val="204"/>
    </font>
    <font>
      <b/>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77">
    <xf numFmtId="0" fontId="0" fillId="0" borderId="0" xfId="0"/>
    <xf numFmtId="0" fontId="2"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wrapText="1"/>
    </xf>
    <xf numFmtId="4" fontId="4"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4" fontId="2" fillId="0" borderId="0" xfId="0" applyNumberFormat="1" applyFont="1"/>
    <xf numFmtId="0" fontId="2" fillId="0" borderId="1" xfId="0" applyFont="1" applyBorder="1" applyAlignment="1">
      <alignment horizontal="justify" vertical="center" wrapText="1"/>
    </xf>
    <xf numFmtId="0" fontId="2" fillId="0" borderId="1" xfId="0" applyFont="1" applyBorder="1" applyAlignment="1">
      <alignment vertical="center" wrapText="1"/>
    </xf>
    <xf numFmtId="4" fontId="6"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4" fontId="2" fillId="0" borderId="0" xfId="0" applyNumberFormat="1" applyFont="1"/>
    <xf numFmtId="0" fontId="3" fillId="0" borderId="1" xfId="0" applyFont="1" applyBorder="1" applyAlignment="1">
      <alignment horizontal="justify" vertical="center" wrapText="1"/>
    </xf>
    <xf numFmtId="0" fontId="5" fillId="0" borderId="1" xfId="1" applyFont="1" applyFill="1" applyBorder="1" applyAlignment="1">
      <alignment horizontal="justify" vertical="center" wrapText="1"/>
    </xf>
    <xf numFmtId="0" fontId="3" fillId="0" borderId="1" xfId="0" applyFont="1" applyFill="1" applyBorder="1" applyAlignment="1">
      <alignment vertical="center" wrapText="1"/>
    </xf>
    <xf numFmtId="4" fontId="4" fillId="0" borderId="1" xfId="0" applyNumberFormat="1" applyFont="1" applyFill="1" applyBorder="1" applyAlignment="1">
      <alignment horizontal="center" vertical="center" wrapText="1"/>
    </xf>
    <xf numFmtId="0" fontId="2" fillId="0" borderId="0" xfId="0" applyFont="1" applyFill="1"/>
    <xf numFmtId="0" fontId="2" fillId="0" borderId="2" xfId="0" applyFont="1" applyBorder="1" applyAlignment="1">
      <alignment horizontal="justify" vertical="center" wrapText="1"/>
    </xf>
    <xf numFmtId="0" fontId="2" fillId="0" borderId="2" xfId="0" applyFont="1" applyBorder="1" applyAlignment="1">
      <alignment vertical="center" wrapText="1"/>
    </xf>
    <xf numFmtId="4" fontId="2" fillId="0" borderId="2" xfId="0" applyNumberFormat="1" applyFont="1" applyBorder="1" applyAlignment="1">
      <alignment horizontal="center" vertical="center" wrapText="1"/>
    </xf>
    <xf numFmtId="0" fontId="5" fillId="0" borderId="1" xfId="1" applyFont="1" applyBorder="1" applyAlignment="1">
      <alignment horizontal="justify"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4"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4" fontId="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4" fontId="8"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Border="1" applyAlignment="1">
      <alignment horizontal="left" vertical="top" wrapText="1"/>
    </xf>
    <xf numFmtId="4"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Border="1" applyAlignment="1">
      <alignment horizontal="center" vertical="top"/>
    </xf>
    <xf numFmtId="4" fontId="2" fillId="0" borderId="1" xfId="0" applyNumberFormat="1" applyFont="1" applyBorder="1" applyAlignment="1">
      <alignment horizontal="center" vertical="top"/>
    </xf>
    <xf numFmtId="0" fontId="2" fillId="0" borderId="0" xfId="0" applyFont="1" applyAlignment="1">
      <alignment horizontal="left" vertical="top" wrapText="1"/>
    </xf>
    <xf numFmtId="0" fontId="2" fillId="0" borderId="0" xfId="0" applyFont="1" applyAlignment="1">
      <alignment horizontal="left" vertical="top"/>
    </xf>
    <xf numFmtId="0" fontId="8"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5" fillId="0" borderId="1" xfId="1" applyFont="1" applyBorder="1" applyAlignment="1">
      <alignment horizontal="justify"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0" fontId="3" fillId="0" borderId="0" xfId="0" applyFont="1" applyAlignment="1">
      <alignment horizontal="center" vertical="top"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1" applyFont="1" applyBorder="1" applyAlignment="1">
      <alignment horizontal="left" vertical="center" wrapText="1"/>
    </xf>
    <xf numFmtId="0" fontId="8"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justify" vertical="center" wrapText="1"/>
    </xf>
    <xf numFmtId="0" fontId="3" fillId="0" borderId="0" xfId="0" applyFont="1" applyAlignment="1">
      <alignment horizont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left" vertical="top" wrapText="1"/>
    </xf>
    <xf numFmtId="0" fontId="2" fillId="0" borderId="2" xfId="0" applyFont="1" applyBorder="1" applyAlignment="1">
      <alignment horizontal="center" vertical="top" wrapText="1"/>
    </xf>
    <xf numFmtId="0" fontId="2" fillId="0" borderId="4"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xf>
    <xf numFmtId="0" fontId="3" fillId="0" borderId="0" xfId="0" applyFont="1" applyAlignment="1">
      <alignment horizontal="center" vertical="top"/>
    </xf>
    <xf numFmtId="0" fontId="2" fillId="0" borderId="0" xfId="0" applyFont="1" applyAlignment="1">
      <alignment horizontal="right"/>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64"/>
  <sheetViews>
    <sheetView view="pageBreakPreview" zoomScale="70" zoomScaleNormal="100" zoomScaleSheetLayoutView="70" workbookViewId="0">
      <pane ySplit="8" topLeftCell="A9" activePane="bottomLeft" state="frozen"/>
      <selection pane="bottomLeft" activeCell="A7" sqref="A7:XFD7"/>
    </sheetView>
  </sheetViews>
  <sheetFormatPr defaultRowHeight="18.75" x14ac:dyDescent="0.3"/>
  <cols>
    <col min="1" max="1" width="3" style="1" customWidth="1"/>
    <col min="2" max="2" width="21.28515625" style="1" customWidth="1"/>
    <col min="3" max="3" width="38.140625" style="1" customWidth="1"/>
    <col min="4" max="4" width="31.7109375" style="1" customWidth="1"/>
    <col min="5" max="5" width="21.42578125" style="1" customWidth="1"/>
    <col min="6" max="6" width="20.5703125" style="1" customWidth="1"/>
    <col min="7" max="7" width="21" style="1" customWidth="1"/>
    <col min="8" max="8" width="23.5703125" style="1" customWidth="1"/>
    <col min="9" max="9" width="22.42578125" style="1" customWidth="1"/>
    <col min="10" max="10" width="20.5703125" style="1" customWidth="1"/>
    <col min="11" max="11" width="14.5703125" style="1" bestFit="1" customWidth="1"/>
    <col min="12" max="12" width="12.85546875" style="1" customWidth="1"/>
    <col min="13" max="13" width="11.42578125" style="1" customWidth="1"/>
    <col min="14" max="14" width="12.42578125" style="1" customWidth="1"/>
    <col min="15" max="15" width="11.42578125" style="1" customWidth="1"/>
    <col min="16" max="16" width="10.7109375" style="1" bestFit="1" customWidth="1"/>
    <col min="17" max="16384" width="9.140625" style="1"/>
  </cols>
  <sheetData>
    <row r="2" spans="1:15" x14ac:dyDescent="0.3">
      <c r="I2" s="1" t="s">
        <v>0</v>
      </c>
    </row>
    <row r="3" spans="1:15" ht="7.5" customHeight="1" x14ac:dyDescent="0.3"/>
    <row r="4" spans="1:15" x14ac:dyDescent="0.3">
      <c r="A4" s="50" t="s">
        <v>105</v>
      </c>
      <c r="B4" s="50"/>
      <c r="C4" s="50"/>
      <c r="D4" s="50"/>
      <c r="E4" s="50"/>
      <c r="F4" s="50"/>
      <c r="G4" s="50"/>
      <c r="H4" s="50"/>
      <c r="I4" s="50"/>
      <c r="J4" s="50"/>
    </row>
    <row r="5" spans="1:15" ht="31.5" customHeight="1" x14ac:dyDescent="0.3">
      <c r="A5" s="50"/>
      <c r="B5" s="50"/>
      <c r="C5" s="50"/>
      <c r="D5" s="50"/>
      <c r="E5" s="50"/>
      <c r="F5" s="50"/>
      <c r="G5" s="50"/>
      <c r="H5" s="50"/>
      <c r="I5" s="50"/>
      <c r="J5" s="50"/>
    </row>
    <row r="6" spans="1:15" ht="14.25" customHeight="1" x14ac:dyDescent="0.3">
      <c r="A6" s="50"/>
      <c r="B6" s="50"/>
      <c r="C6" s="50"/>
      <c r="D6" s="50"/>
      <c r="E6" s="50"/>
      <c r="F6" s="50"/>
      <c r="G6" s="50"/>
      <c r="H6" s="50"/>
      <c r="I6" s="50"/>
      <c r="J6" s="50"/>
    </row>
    <row r="7" spans="1:15" ht="19.5" customHeight="1" x14ac:dyDescent="0.3">
      <c r="B7" s="42" t="s">
        <v>1</v>
      </c>
      <c r="C7" s="42" t="s">
        <v>2</v>
      </c>
      <c r="D7" s="42" t="s">
        <v>3</v>
      </c>
      <c r="E7" s="45" t="s">
        <v>170</v>
      </c>
      <c r="F7" s="46"/>
      <c r="G7" s="46"/>
      <c r="H7" s="46"/>
      <c r="I7" s="46"/>
      <c r="J7" s="47"/>
    </row>
    <row r="8" spans="1:15" ht="120.75" customHeight="1" x14ac:dyDescent="0.3">
      <c r="B8" s="42"/>
      <c r="C8" s="42"/>
      <c r="D8" s="42"/>
      <c r="E8" s="2" t="s">
        <v>169</v>
      </c>
      <c r="F8" s="2">
        <v>2022</v>
      </c>
      <c r="G8" s="2">
        <v>2023</v>
      </c>
      <c r="H8" s="2">
        <v>2024</v>
      </c>
      <c r="I8" s="2">
        <v>2025</v>
      </c>
      <c r="J8" s="2">
        <v>2026</v>
      </c>
    </row>
    <row r="9" spans="1:15" ht="29.25" customHeight="1" x14ac:dyDescent="0.3">
      <c r="B9" s="2">
        <v>1</v>
      </c>
      <c r="C9" s="2">
        <v>2</v>
      </c>
      <c r="D9" s="2">
        <v>3</v>
      </c>
      <c r="E9" s="2">
        <v>4</v>
      </c>
      <c r="F9" s="2">
        <v>5</v>
      </c>
      <c r="G9" s="2">
        <v>6</v>
      </c>
      <c r="H9" s="2">
        <v>7</v>
      </c>
      <c r="I9" s="2">
        <v>8</v>
      </c>
      <c r="J9" s="2">
        <v>9</v>
      </c>
    </row>
    <row r="10" spans="1:15" ht="21.75" customHeight="1" x14ac:dyDescent="0.3">
      <c r="B10" s="43" t="s">
        <v>4</v>
      </c>
      <c r="C10" s="43" t="s">
        <v>5</v>
      </c>
      <c r="D10" s="3" t="s">
        <v>6</v>
      </c>
      <c r="E10" s="5">
        <f>F10+G10+H10+I10+J10</f>
        <v>5636526774.3099995</v>
      </c>
      <c r="F10" s="4">
        <f>F11+F12</f>
        <v>1084726261.02</v>
      </c>
      <c r="G10" s="4">
        <f t="shared" ref="G10:J10" si="0">G11+G12</f>
        <v>1118630693.6600001</v>
      </c>
      <c r="H10" s="4">
        <f t="shared" si="0"/>
        <v>1111329605.48</v>
      </c>
      <c r="I10" s="4">
        <f t="shared" si="0"/>
        <v>1107254900.5</v>
      </c>
      <c r="J10" s="4">
        <f t="shared" si="0"/>
        <v>1214585313.6499999</v>
      </c>
      <c r="K10" s="1" t="b">
        <f>F10='Таблица 4'!F9</f>
        <v>1</v>
      </c>
      <c r="L10" s="1" t="b">
        <f>G10='Таблица 4'!G9</f>
        <v>1</v>
      </c>
      <c r="M10" s="1" t="b">
        <f>H10='Таблица 4'!H9</f>
        <v>1</v>
      </c>
      <c r="N10" s="1" t="b">
        <f>I10='Таблица 4'!I9</f>
        <v>1</v>
      </c>
      <c r="O10" s="1" t="b">
        <f>J10='Таблица 4'!J9</f>
        <v>1</v>
      </c>
    </row>
    <row r="11" spans="1:15" ht="66" customHeight="1" x14ac:dyDescent="0.3">
      <c r="B11" s="43"/>
      <c r="C11" s="43"/>
      <c r="D11" s="3" t="s">
        <v>7</v>
      </c>
      <c r="E11" s="5">
        <f t="shared" ref="E11:E64" si="1">F11+G11+H11+I11+J11</f>
        <v>5625993642.54</v>
      </c>
      <c r="F11" s="4">
        <f>F14+F42+F60</f>
        <v>1080603261.02</v>
      </c>
      <c r="G11" s="4">
        <f t="shared" ref="G11:J11" si="2">G14+G42+G60</f>
        <v>1115777693.6600001</v>
      </c>
      <c r="H11" s="4">
        <f t="shared" si="2"/>
        <v>1111329605.48</v>
      </c>
      <c r="I11" s="4">
        <f t="shared" si="2"/>
        <v>1107254900.5</v>
      </c>
      <c r="J11" s="4">
        <f t="shared" si="2"/>
        <v>1211028181.8799999</v>
      </c>
    </row>
    <row r="12" spans="1:15" ht="45" customHeight="1" x14ac:dyDescent="0.3">
      <c r="B12" s="43"/>
      <c r="C12" s="43"/>
      <c r="D12" s="3" t="s">
        <v>8</v>
      </c>
      <c r="E12" s="5">
        <f t="shared" si="1"/>
        <v>10533131.77</v>
      </c>
      <c r="F12" s="5">
        <f>F18</f>
        <v>4123000</v>
      </c>
      <c r="G12" s="5">
        <f t="shared" ref="G12:J12" si="3">G18</f>
        <v>2853000</v>
      </c>
      <c r="H12" s="5">
        <f t="shared" si="3"/>
        <v>0</v>
      </c>
      <c r="I12" s="5">
        <f t="shared" si="3"/>
        <v>0</v>
      </c>
      <c r="J12" s="5">
        <f t="shared" si="3"/>
        <v>3557131.77</v>
      </c>
    </row>
    <row r="13" spans="1:15" x14ac:dyDescent="0.3">
      <c r="B13" s="44" t="s">
        <v>9</v>
      </c>
      <c r="C13" s="43" t="s">
        <v>10</v>
      </c>
      <c r="D13" s="3" t="s">
        <v>6</v>
      </c>
      <c r="E13" s="5">
        <f t="shared" si="1"/>
        <v>5154499166.1400003</v>
      </c>
      <c r="F13" s="4">
        <f>F14+F15</f>
        <v>996601895.34000003</v>
      </c>
      <c r="G13" s="4">
        <f t="shared" ref="G13:J13" si="4">G14+G15</f>
        <v>1019117259.7700001</v>
      </c>
      <c r="H13" s="4">
        <f t="shared" si="4"/>
        <v>1013047669.2800001</v>
      </c>
      <c r="I13" s="4">
        <f t="shared" si="4"/>
        <v>1009200964.3</v>
      </c>
      <c r="J13" s="4">
        <f t="shared" si="4"/>
        <v>1116531377.4499998</v>
      </c>
      <c r="K13" s="6" t="b">
        <f>F13='Таблица 4'!F15</f>
        <v>1</v>
      </c>
      <c r="L13" s="6" t="b">
        <f>G13='Таблица 4'!G15</f>
        <v>1</v>
      </c>
      <c r="M13" s="6" t="b">
        <f>H13='Таблица 4'!H15</f>
        <v>1</v>
      </c>
      <c r="N13" s="6" t="b">
        <f>I13='Таблица 4'!I15</f>
        <v>1</v>
      </c>
      <c r="O13" s="6" t="b">
        <f>J13='Таблица 4'!J15</f>
        <v>1</v>
      </c>
    </row>
    <row r="14" spans="1:15" ht="75" x14ac:dyDescent="0.3">
      <c r="B14" s="44"/>
      <c r="C14" s="43"/>
      <c r="D14" s="3" t="s">
        <v>7</v>
      </c>
      <c r="E14" s="5">
        <f t="shared" si="1"/>
        <v>5143966034.3700008</v>
      </c>
      <c r="F14" s="4">
        <f>F17+F29+F40</f>
        <v>992478895.34000003</v>
      </c>
      <c r="G14" s="4">
        <f t="shared" ref="G14:J14" si="5">G17+G29+G40</f>
        <v>1016264259.7700001</v>
      </c>
      <c r="H14" s="4">
        <f t="shared" si="5"/>
        <v>1013047669.2800001</v>
      </c>
      <c r="I14" s="4">
        <f t="shared" si="5"/>
        <v>1009200964.3</v>
      </c>
      <c r="J14" s="4">
        <f t="shared" si="5"/>
        <v>1112974245.6799998</v>
      </c>
    </row>
    <row r="15" spans="1:15" ht="37.5" x14ac:dyDescent="0.3">
      <c r="B15" s="44"/>
      <c r="C15" s="43"/>
      <c r="D15" s="3" t="s">
        <v>8</v>
      </c>
      <c r="E15" s="5">
        <f t="shared" si="1"/>
        <v>10533131.77</v>
      </c>
      <c r="F15" s="5">
        <f>F18</f>
        <v>4123000</v>
      </c>
      <c r="G15" s="5">
        <f t="shared" ref="G15:J15" si="6">G18</f>
        <v>2853000</v>
      </c>
      <c r="H15" s="5">
        <f t="shared" si="6"/>
        <v>0</v>
      </c>
      <c r="I15" s="5">
        <f t="shared" si="6"/>
        <v>0</v>
      </c>
      <c r="J15" s="5">
        <f t="shared" si="6"/>
        <v>3557131.77</v>
      </c>
    </row>
    <row r="16" spans="1:15" x14ac:dyDescent="0.3">
      <c r="B16" s="43" t="s">
        <v>11</v>
      </c>
      <c r="C16" s="43" t="s">
        <v>12</v>
      </c>
      <c r="D16" s="3" t="s">
        <v>6</v>
      </c>
      <c r="E16" s="5">
        <f t="shared" si="1"/>
        <v>4680043772.8699999</v>
      </c>
      <c r="F16" s="4">
        <f>F17+F18</f>
        <v>884958203.07000005</v>
      </c>
      <c r="G16" s="4">
        <f t="shared" ref="G16:J16" si="7">G17+G18</f>
        <v>975221371.78000009</v>
      </c>
      <c r="H16" s="4">
        <f t="shared" si="7"/>
        <v>939330148.6500001</v>
      </c>
      <c r="I16" s="4">
        <f t="shared" si="7"/>
        <v>938391458.79999995</v>
      </c>
      <c r="J16" s="4">
        <f t="shared" si="7"/>
        <v>942142590.56999993</v>
      </c>
    </row>
    <row r="17" spans="2:16" ht="75" x14ac:dyDescent="0.3">
      <c r="B17" s="43"/>
      <c r="C17" s="43"/>
      <c r="D17" s="3" t="s">
        <v>7</v>
      </c>
      <c r="E17" s="5">
        <f t="shared" si="1"/>
        <v>4669510641.1000004</v>
      </c>
      <c r="F17" s="4">
        <f>F19+F20+F21+F22+F23+F24+F25+F27</f>
        <v>880835203.07000005</v>
      </c>
      <c r="G17" s="4">
        <f t="shared" ref="G17:J17" si="8">G19+G20+G21+G22+G23+G24+G25+G27</f>
        <v>972368371.78000009</v>
      </c>
      <c r="H17" s="4">
        <f>H19+H20+H21+H22+H23+H24+H25+H27</f>
        <v>939330148.6500001</v>
      </c>
      <c r="I17" s="4">
        <f t="shared" si="8"/>
        <v>938391458.79999995</v>
      </c>
      <c r="J17" s="4">
        <f t="shared" si="8"/>
        <v>938585458.79999995</v>
      </c>
    </row>
    <row r="18" spans="2:16" ht="37.5" x14ac:dyDescent="0.3">
      <c r="B18" s="43"/>
      <c r="C18" s="43"/>
      <c r="D18" s="3" t="s">
        <v>8</v>
      </c>
      <c r="E18" s="5">
        <f t="shared" si="1"/>
        <v>10533131.77</v>
      </c>
      <c r="F18" s="5">
        <f>F26</f>
        <v>4123000</v>
      </c>
      <c r="G18" s="5">
        <f t="shared" ref="G18:J18" si="9">G26</f>
        <v>2853000</v>
      </c>
      <c r="H18" s="5">
        <f t="shared" si="9"/>
        <v>0</v>
      </c>
      <c r="I18" s="5">
        <f t="shared" si="9"/>
        <v>0</v>
      </c>
      <c r="J18" s="5">
        <f t="shared" si="9"/>
        <v>3557131.77</v>
      </c>
    </row>
    <row r="19" spans="2:16" ht="75" x14ac:dyDescent="0.3">
      <c r="B19" s="7" t="s">
        <v>13</v>
      </c>
      <c r="C19" s="7" t="s">
        <v>14</v>
      </c>
      <c r="D19" s="8" t="s">
        <v>15</v>
      </c>
      <c r="E19" s="10">
        <f t="shared" si="1"/>
        <v>243261534.13999999</v>
      </c>
      <c r="F19" s="9">
        <v>54571289.990000002</v>
      </c>
      <c r="G19" s="10">
        <v>59654815.82</v>
      </c>
      <c r="H19" s="10">
        <f>43204006.33+230000</f>
        <v>43434006.329999998</v>
      </c>
      <c r="I19" s="10">
        <v>42800711</v>
      </c>
      <c r="J19" s="10">
        <v>42800711</v>
      </c>
    </row>
    <row r="20" spans="2:16" ht="93.75" x14ac:dyDescent="0.3">
      <c r="B20" s="7" t="s">
        <v>16</v>
      </c>
      <c r="C20" s="7" t="s">
        <v>17</v>
      </c>
      <c r="D20" s="8" t="s">
        <v>15</v>
      </c>
      <c r="E20" s="10">
        <f t="shared" si="1"/>
        <v>3639865400</v>
      </c>
      <c r="F20" s="9">
        <v>686510700</v>
      </c>
      <c r="G20" s="10">
        <v>751810100</v>
      </c>
      <c r="H20" s="10">
        <v>733848200</v>
      </c>
      <c r="I20" s="10">
        <v>733848200</v>
      </c>
      <c r="J20" s="10">
        <v>733848200</v>
      </c>
    </row>
    <row r="21" spans="2:16" ht="262.5" x14ac:dyDescent="0.3">
      <c r="B21" s="7" t="s">
        <v>18</v>
      </c>
      <c r="C21" s="7" t="s">
        <v>19</v>
      </c>
      <c r="D21" s="8" t="s">
        <v>15</v>
      </c>
      <c r="E21" s="10">
        <f t="shared" si="1"/>
        <v>165789100</v>
      </c>
      <c r="F21" s="9">
        <v>32796100</v>
      </c>
      <c r="G21" s="10">
        <v>33138000</v>
      </c>
      <c r="H21" s="10">
        <v>33439000</v>
      </c>
      <c r="I21" s="10">
        <v>33111000</v>
      </c>
      <c r="J21" s="10">
        <v>33305000</v>
      </c>
      <c r="P21" s="11"/>
    </row>
    <row r="22" spans="2:16" ht="93.75" x14ac:dyDescent="0.3">
      <c r="B22" s="7" t="s">
        <v>20</v>
      </c>
      <c r="C22" s="7" t="s">
        <v>21</v>
      </c>
      <c r="D22" s="8" t="s">
        <v>15</v>
      </c>
      <c r="E22" s="10">
        <f t="shared" si="1"/>
        <v>0</v>
      </c>
      <c r="F22" s="10">
        <v>0</v>
      </c>
      <c r="G22" s="10">
        <v>0</v>
      </c>
      <c r="H22" s="10">
        <v>0</v>
      </c>
      <c r="I22" s="10">
        <v>0</v>
      </c>
      <c r="J22" s="10">
        <v>0</v>
      </c>
    </row>
    <row r="23" spans="2:16" ht="150" x14ac:dyDescent="0.3">
      <c r="B23" s="7" t="s">
        <v>22</v>
      </c>
      <c r="C23" s="7" t="s">
        <v>23</v>
      </c>
      <c r="D23" s="8" t="s">
        <v>15</v>
      </c>
      <c r="E23" s="10">
        <f t="shared" si="1"/>
        <v>52206100</v>
      </c>
      <c r="F23" s="9">
        <v>8200000</v>
      </c>
      <c r="G23" s="10">
        <v>7200000</v>
      </c>
      <c r="H23" s="10">
        <v>12268700</v>
      </c>
      <c r="I23" s="10">
        <v>12268700</v>
      </c>
      <c r="J23" s="10">
        <v>12268700</v>
      </c>
    </row>
    <row r="24" spans="2:16" ht="56.25" x14ac:dyDescent="0.3">
      <c r="B24" s="7" t="s">
        <v>24</v>
      </c>
      <c r="C24" s="7" t="s">
        <v>25</v>
      </c>
      <c r="D24" s="8" t="s">
        <v>15</v>
      </c>
      <c r="E24" s="10">
        <f t="shared" si="1"/>
        <v>568388506.96000004</v>
      </c>
      <c r="F24" s="9">
        <v>98757113.079999998</v>
      </c>
      <c r="G24" s="10">
        <v>120565455.95999999</v>
      </c>
      <c r="H24" s="10">
        <v>116340242.31999999</v>
      </c>
      <c r="I24" s="10">
        <v>116362847.8</v>
      </c>
      <c r="J24" s="10">
        <v>116362847.8</v>
      </c>
    </row>
    <row r="25" spans="2:16" ht="56.25" x14ac:dyDescent="0.3">
      <c r="B25" s="51" t="s">
        <v>26</v>
      </c>
      <c r="C25" s="51" t="s">
        <v>27</v>
      </c>
      <c r="D25" s="8" t="s">
        <v>28</v>
      </c>
      <c r="E25" s="10">
        <f t="shared" si="1"/>
        <v>0</v>
      </c>
      <c r="F25" s="10">
        <v>0</v>
      </c>
      <c r="G25" s="10">
        <v>0</v>
      </c>
      <c r="H25" s="10">
        <v>0</v>
      </c>
      <c r="I25" s="10">
        <v>0</v>
      </c>
      <c r="J25" s="10">
        <v>0</v>
      </c>
    </row>
    <row r="26" spans="2:16" ht="37.5" x14ac:dyDescent="0.3">
      <c r="B26" s="51"/>
      <c r="C26" s="51"/>
      <c r="D26" s="8" t="s">
        <v>8</v>
      </c>
      <c r="E26" s="10">
        <f t="shared" si="1"/>
        <v>10533131.77</v>
      </c>
      <c r="F26" s="10">
        <v>4123000</v>
      </c>
      <c r="G26" s="10">
        <v>2853000</v>
      </c>
      <c r="H26" s="10">
        <v>0</v>
      </c>
      <c r="I26" s="10">
        <v>0</v>
      </c>
      <c r="J26" s="10">
        <v>3557131.77</v>
      </c>
    </row>
    <row r="27" spans="2:16" ht="112.5" x14ac:dyDescent="0.3">
      <c r="B27" s="7" t="s">
        <v>29</v>
      </c>
      <c r="C27" s="7" t="s">
        <v>30</v>
      </c>
      <c r="D27" s="8" t="s">
        <v>15</v>
      </c>
      <c r="E27" s="10">
        <f t="shared" si="1"/>
        <v>0</v>
      </c>
      <c r="F27" s="9">
        <v>0</v>
      </c>
      <c r="G27" s="10">
        <v>0</v>
      </c>
      <c r="H27" s="10">
        <v>0</v>
      </c>
      <c r="I27" s="10">
        <v>0</v>
      </c>
      <c r="J27" s="10">
        <v>0</v>
      </c>
    </row>
    <row r="28" spans="2:16" x14ac:dyDescent="0.3">
      <c r="B28" s="43" t="s">
        <v>31</v>
      </c>
      <c r="C28" s="43" t="s">
        <v>32</v>
      </c>
      <c r="D28" s="3" t="s">
        <v>6</v>
      </c>
      <c r="E28" s="5">
        <f t="shared" si="1"/>
        <v>451636544.26999998</v>
      </c>
      <c r="F28" s="4">
        <f>F29+F30</f>
        <v>111643692.27000001</v>
      </c>
      <c r="G28" s="4">
        <f t="shared" ref="G28:J28" si="10">G29+G30</f>
        <v>42310737.990000002</v>
      </c>
      <c r="H28" s="4">
        <f t="shared" si="10"/>
        <v>67100191.630000003</v>
      </c>
      <c r="I28" s="4">
        <f t="shared" si="10"/>
        <v>64192205.5</v>
      </c>
      <c r="J28" s="4">
        <f t="shared" si="10"/>
        <v>166389716.88</v>
      </c>
    </row>
    <row r="29" spans="2:16" ht="75" x14ac:dyDescent="0.3">
      <c r="B29" s="43"/>
      <c r="C29" s="43"/>
      <c r="D29" s="3" t="s">
        <v>7</v>
      </c>
      <c r="E29" s="5">
        <f t="shared" si="1"/>
        <v>451636544.26999998</v>
      </c>
      <c r="F29" s="4">
        <f>SUM(F31:F39)</f>
        <v>111643692.27000001</v>
      </c>
      <c r="G29" s="4">
        <f t="shared" ref="G29:J29" si="11">SUM(G31:G39)</f>
        <v>42310737.990000002</v>
      </c>
      <c r="H29" s="4">
        <f t="shared" si="11"/>
        <v>67100191.630000003</v>
      </c>
      <c r="I29" s="4">
        <f t="shared" si="11"/>
        <v>64192205.5</v>
      </c>
      <c r="J29" s="4">
        <f t="shared" si="11"/>
        <v>166389716.88</v>
      </c>
    </row>
    <row r="30" spans="2:16" ht="37.5" x14ac:dyDescent="0.3">
      <c r="B30" s="43"/>
      <c r="C30" s="43"/>
      <c r="D30" s="3" t="s">
        <v>8</v>
      </c>
      <c r="E30" s="5">
        <f t="shared" si="1"/>
        <v>0</v>
      </c>
      <c r="F30" s="5">
        <v>0</v>
      </c>
      <c r="G30" s="5">
        <v>0</v>
      </c>
      <c r="H30" s="5">
        <v>0</v>
      </c>
      <c r="I30" s="5">
        <v>0</v>
      </c>
      <c r="J30" s="5">
        <v>0</v>
      </c>
    </row>
    <row r="31" spans="2:16" ht="112.5" x14ac:dyDescent="0.3">
      <c r="B31" s="7" t="s">
        <v>33</v>
      </c>
      <c r="C31" s="7" t="s">
        <v>34</v>
      </c>
      <c r="D31" s="8" t="s">
        <v>15</v>
      </c>
      <c r="E31" s="10">
        <f t="shared" si="1"/>
        <v>78281919.210000008</v>
      </c>
      <c r="F31" s="9">
        <v>16422222.23</v>
      </c>
      <c r="G31" s="10">
        <v>15949393.939999999</v>
      </c>
      <c r="H31" s="10">
        <v>15888888.890000001</v>
      </c>
      <c r="I31" s="10">
        <v>15213333.34</v>
      </c>
      <c r="J31" s="10">
        <v>14808080.810000001</v>
      </c>
    </row>
    <row r="32" spans="2:16" ht="112.5" x14ac:dyDescent="0.3">
      <c r="B32" s="7" t="s">
        <v>35</v>
      </c>
      <c r="C32" s="7" t="s">
        <v>36</v>
      </c>
      <c r="D32" s="8" t="s">
        <v>15</v>
      </c>
      <c r="E32" s="10">
        <f t="shared" si="1"/>
        <v>354002493.13</v>
      </c>
      <c r="F32" s="9">
        <v>89538327.530000001</v>
      </c>
      <c r="G32" s="9">
        <v>19317071.300000001</v>
      </c>
      <c r="H32" s="10">
        <v>46886586.07</v>
      </c>
      <c r="I32" s="10">
        <v>47828872.159999996</v>
      </c>
      <c r="J32" s="10">
        <v>150431636.06999999</v>
      </c>
    </row>
    <row r="33" spans="2:15" ht="93.75" x14ac:dyDescent="0.3">
      <c r="B33" s="7" t="s">
        <v>37</v>
      </c>
      <c r="C33" s="7" t="s">
        <v>38</v>
      </c>
      <c r="D33" s="8" t="s">
        <v>15</v>
      </c>
      <c r="E33" s="10">
        <f t="shared" si="1"/>
        <v>2950000</v>
      </c>
      <c r="F33" s="10">
        <v>1600000</v>
      </c>
      <c r="G33" s="10">
        <v>1350000</v>
      </c>
      <c r="H33" s="10">
        <v>0</v>
      </c>
      <c r="I33" s="10">
        <v>0</v>
      </c>
      <c r="J33" s="10">
        <v>0</v>
      </c>
    </row>
    <row r="34" spans="2:15" ht="93.75" x14ac:dyDescent="0.3">
      <c r="B34" s="7" t="s">
        <v>39</v>
      </c>
      <c r="C34" s="7" t="s">
        <v>40</v>
      </c>
      <c r="D34" s="8" t="s">
        <v>15</v>
      </c>
      <c r="E34" s="10">
        <f t="shared" si="1"/>
        <v>9512526.6799999997</v>
      </c>
      <c r="F34" s="10">
        <v>2641333.34</v>
      </c>
      <c r="G34" s="10">
        <v>3466476.67</v>
      </c>
      <c r="H34" s="10">
        <v>3404716.67</v>
      </c>
      <c r="I34" s="10">
        <v>0</v>
      </c>
      <c r="J34" s="10">
        <v>0</v>
      </c>
    </row>
    <row r="35" spans="2:15" ht="112.5" x14ac:dyDescent="0.3">
      <c r="B35" s="7" t="s">
        <v>41</v>
      </c>
      <c r="C35" s="7" t="s">
        <v>42</v>
      </c>
      <c r="D35" s="8" t="s">
        <v>15</v>
      </c>
      <c r="E35" s="10">
        <f t="shared" si="1"/>
        <v>5882636</v>
      </c>
      <c r="F35" s="10">
        <v>1000000</v>
      </c>
      <c r="G35" s="10">
        <v>1662636</v>
      </c>
      <c r="H35" s="10">
        <v>920000</v>
      </c>
      <c r="I35" s="10">
        <v>1150000</v>
      </c>
      <c r="J35" s="10">
        <v>1150000</v>
      </c>
    </row>
    <row r="36" spans="2:15" ht="84.75" customHeight="1" x14ac:dyDescent="0.3">
      <c r="B36" s="7" t="s">
        <v>43</v>
      </c>
      <c r="C36" s="7" t="s">
        <v>44</v>
      </c>
      <c r="D36" s="8" t="s">
        <v>15</v>
      </c>
      <c r="E36" s="10">
        <f t="shared" si="1"/>
        <v>0</v>
      </c>
      <c r="F36" s="10">
        <v>0</v>
      </c>
      <c r="G36" s="10">
        <v>0</v>
      </c>
      <c r="H36" s="10">
        <v>0</v>
      </c>
      <c r="I36" s="10">
        <v>0</v>
      </c>
      <c r="J36" s="10">
        <v>0</v>
      </c>
    </row>
    <row r="37" spans="2:15" ht="118.5" customHeight="1" x14ac:dyDescent="0.3">
      <c r="B37" s="7" t="s">
        <v>45</v>
      </c>
      <c r="C37" s="7" t="s">
        <v>46</v>
      </c>
      <c r="D37" s="8" t="s">
        <v>15</v>
      </c>
      <c r="E37" s="10">
        <f t="shared" si="1"/>
        <v>0</v>
      </c>
      <c r="F37" s="10">
        <v>0</v>
      </c>
      <c r="G37" s="10">
        <v>0</v>
      </c>
      <c r="H37" s="10">
        <v>0</v>
      </c>
      <c r="I37" s="10">
        <v>0</v>
      </c>
      <c r="J37" s="10">
        <v>0</v>
      </c>
    </row>
    <row r="38" spans="2:15" ht="112.5" x14ac:dyDescent="0.3">
      <c r="B38" s="7" t="s">
        <v>47</v>
      </c>
      <c r="C38" s="7" t="s">
        <v>48</v>
      </c>
      <c r="D38" s="8" t="s">
        <v>15</v>
      </c>
      <c r="E38" s="10">
        <f t="shared" si="1"/>
        <v>1006969.25</v>
      </c>
      <c r="F38" s="10">
        <v>441809.17</v>
      </c>
      <c r="G38" s="10">
        <v>565160.07999999996</v>
      </c>
      <c r="H38" s="10">
        <v>0</v>
      </c>
      <c r="I38" s="10">
        <v>0</v>
      </c>
      <c r="J38" s="10">
        <v>0</v>
      </c>
    </row>
    <row r="39" spans="2:15" ht="75" x14ac:dyDescent="0.3">
      <c r="B39" s="7" t="s">
        <v>49</v>
      </c>
      <c r="C39" s="7" t="s">
        <v>50</v>
      </c>
      <c r="D39" s="8" t="s">
        <v>15</v>
      </c>
      <c r="E39" s="10">
        <f t="shared" si="1"/>
        <v>0</v>
      </c>
      <c r="F39" s="10">
        <v>0</v>
      </c>
      <c r="G39" s="10">
        <v>0</v>
      </c>
      <c r="H39" s="10">
        <v>0</v>
      </c>
      <c r="I39" s="10">
        <v>0</v>
      </c>
      <c r="J39" s="10">
        <v>0</v>
      </c>
    </row>
    <row r="40" spans="2:15" ht="75" x14ac:dyDescent="0.3">
      <c r="B40" s="12" t="s">
        <v>51</v>
      </c>
      <c r="C40" s="12" t="s">
        <v>52</v>
      </c>
      <c r="D40" s="3" t="s">
        <v>15</v>
      </c>
      <c r="E40" s="5">
        <f t="shared" si="1"/>
        <v>22818849</v>
      </c>
      <c r="F40" s="5">
        <f>F41</f>
        <v>0</v>
      </c>
      <c r="G40" s="5">
        <f>G41</f>
        <v>1585150</v>
      </c>
      <c r="H40" s="5">
        <f t="shared" ref="H40:J40" si="12">H41</f>
        <v>6617329</v>
      </c>
      <c r="I40" s="5">
        <f t="shared" si="12"/>
        <v>6617300</v>
      </c>
      <c r="J40" s="5">
        <f t="shared" si="12"/>
        <v>7999070</v>
      </c>
    </row>
    <row r="41" spans="2:15" ht="93.75" x14ac:dyDescent="0.3">
      <c r="B41" s="7" t="s">
        <v>53</v>
      </c>
      <c r="C41" s="7" t="s">
        <v>54</v>
      </c>
      <c r="D41" s="8" t="s">
        <v>15</v>
      </c>
      <c r="E41" s="10">
        <f t="shared" si="1"/>
        <v>22818849</v>
      </c>
      <c r="F41" s="10">
        <v>0</v>
      </c>
      <c r="G41" s="10">
        <v>1585150</v>
      </c>
      <c r="H41" s="10">
        <v>6617329</v>
      </c>
      <c r="I41" s="10">
        <v>6617300</v>
      </c>
      <c r="J41" s="10">
        <v>7999070</v>
      </c>
    </row>
    <row r="42" spans="2:15" s="16" customFormat="1" ht="61.5" customHeight="1" x14ac:dyDescent="0.3">
      <c r="B42" s="13" t="s">
        <v>55</v>
      </c>
      <c r="C42" s="14" t="s">
        <v>56</v>
      </c>
      <c r="D42" s="14" t="s">
        <v>15</v>
      </c>
      <c r="E42" s="5">
        <f t="shared" si="1"/>
        <v>156947465.72</v>
      </c>
      <c r="F42" s="15">
        <f>SUM(F44:F52,F56:F59)+F54</f>
        <v>24471004.379999999</v>
      </c>
      <c r="G42" s="15">
        <f>SUM(G44:G52,G54,G56:G59)</f>
        <v>32845148.740000002</v>
      </c>
      <c r="H42" s="15">
        <f>H43+H53+H55</f>
        <v>33363104.199999999</v>
      </c>
      <c r="I42" s="15">
        <f>I43+I53+I55</f>
        <v>33134104.199999999</v>
      </c>
      <c r="J42" s="15">
        <f>J43+J53+J55</f>
        <v>33134104.199999999</v>
      </c>
      <c r="K42" s="16" t="b">
        <f>F42='Таблица 4'!F147</f>
        <v>1</v>
      </c>
      <c r="L42" s="16" t="b">
        <f>G42='Таблица 4'!G147</f>
        <v>1</v>
      </c>
      <c r="M42" s="16" t="b">
        <f>H42='Таблица 4'!H147</f>
        <v>1</v>
      </c>
      <c r="N42" s="16" t="b">
        <f>I42='Таблица 4'!I147</f>
        <v>1</v>
      </c>
      <c r="O42" s="16" t="b">
        <f>J42='Таблица 4'!J147</f>
        <v>1</v>
      </c>
    </row>
    <row r="43" spans="2:15" ht="131.25" x14ac:dyDescent="0.3">
      <c r="B43" s="12" t="s">
        <v>57</v>
      </c>
      <c r="C43" s="12" t="s">
        <v>58</v>
      </c>
      <c r="D43" s="3" t="s">
        <v>15</v>
      </c>
      <c r="E43" s="5">
        <f t="shared" si="1"/>
        <v>143391000.06</v>
      </c>
      <c r="F43" s="4">
        <f>SUM(F44:F52)</f>
        <v>22277180.379999999</v>
      </c>
      <c r="G43" s="4">
        <f t="shared" ref="G43:J43" si="13">SUM(G44:G52)</f>
        <v>29867507.100000001</v>
      </c>
      <c r="H43" s="4">
        <f>SUM(H44:H52)</f>
        <v>30414770.859999999</v>
      </c>
      <c r="I43" s="4">
        <f t="shared" si="13"/>
        <v>30415770.859999999</v>
      </c>
      <c r="J43" s="4">
        <f t="shared" si="13"/>
        <v>30415770.859999999</v>
      </c>
    </row>
    <row r="44" spans="2:15" ht="93.75" x14ac:dyDescent="0.3">
      <c r="B44" s="7" t="s">
        <v>59</v>
      </c>
      <c r="C44" s="7" t="s">
        <v>60</v>
      </c>
      <c r="D44" s="8" t="s">
        <v>15</v>
      </c>
      <c r="E44" s="10">
        <f t="shared" si="1"/>
        <v>55231108.650000006</v>
      </c>
      <c r="F44" s="9">
        <v>2379000</v>
      </c>
      <c r="G44" s="10">
        <v>11311917.300000001</v>
      </c>
      <c r="H44" s="10">
        <v>13846730.449999999</v>
      </c>
      <c r="I44" s="10">
        <v>13846730.449999999</v>
      </c>
      <c r="J44" s="10">
        <v>13846730.449999999</v>
      </c>
    </row>
    <row r="45" spans="2:15" ht="93.75" x14ac:dyDescent="0.3">
      <c r="B45" s="7" t="s">
        <v>61</v>
      </c>
      <c r="C45" s="7" t="s">
        <v>21</v>
      </c>
      <c r="D45" s="8" t="s">
        <v>15</v>
      </c>
      <c r="E45" s="10">
        <f t="shared" si="1"/>
        <v>61068128.309999987</v>
      </c>
      <c r="F45" s="10">
        <v>16851448.489999998</v>
      </c>
      <c r="G45" s="10">
        <v>9929558.5899999999</v>
      </c>
      <c r="H45" s="10">
        <v>11429040.41</v>
      </c>
      <c r="I45" s="10">
        <v>11429040.41</v>
      </c>
      <c r="J45" s="10">
        <v>11429040.41</v>
      </c>
    </row>
    <row r="46" spans="2:15" ht="93.75" x14ac:dyDescent="0.3">
      <c r="B46" s="7" t="s">
        <v>62</v>
      </c>
      <c r="C46" s="7" t="s">
        <v>63</v>
      </c>
      <c r="D46" s="8" t="s">
        <v>15</v>
      </c>
      <c r="E46" s="10">
        <f t="shared" si="1"/>
        <v>0</v>
      </c>
      <c r="F46" s="10">
        <v>0</v>
      </c>
      <c r="G46" s="10">
        <v>0</v>
      </c>
      <c r="H46" s="10">
        <v>0</v>
      </c>
      <c r="I46" s="10">
        <v>0</v>
      </c>
      <c r="J46" s="10">
        <v>0</v>
      </c>
    </row>
    <row r="47" spans="2:15" ht="93.75" x14ac:dyDescent="0.3">
      <c r="B47" s="7" t="s">
        <v>64</v>
      </c>
      <c r="C47" s="7" t="s">
        <v>38</v>
      </c>
      <c r="D47" s="8" t="s">
        <v>15</v>
      </c>
      <c r="E47" s="10">
        <f t="shared" si="1"/>
        <v>0</v>
      </c>
      <c r="F47" s="10">
        <v>0</v>
      </c>
      <c r="G47" s="10">
        <v>0</v>
      </c>
      <c r="H47" s="10">
        <v>0</v>
      </c>
      <c r="I47" s="10">
        <v>0</v>
      </c>
      <c r="J47" s="10">
        <v>0</v>
      </c>
    </row>
    <row r="48" spans="2:15" ht="67.5" customHeight="1" x14ac:dyDescent="0.3">
      <c r="B48" s="51" t="s">
        <v>65</v>
      </c>
      <c r="C48" s="51" t="s">
        <v>66</v>
      </c>
      <c r="D48" s="52" t="s">
        <v>15</v>
      </c>
      <c r="E48" s="48">
        <f>F48+G48+H48+I48+J48</f>
        <v>22658922.109999999</v>
      </c>
      <c r="F48" s="48">
        <v>2123558.5</v>
      </c>
      <c r="G48" s="48">
        <v>7035363.6100000003</v>
      </c>
      <c r="H48" s="48">
        <v>4500000</v>
      </c>
      <c r="I48" s="48">
        <v>4500000</v>
      </c>
      <c r="J48" s="48">
        <v>4500000</v>
      </c>
    </row>
    <row r="49" spans="2:15" ht="27" customHeight="1" x14ac:dyDescent="0.3">
      <c r="B49" s="51"/>
      <c r="C49" s="51"/>
      <c r="D49" s="52"/>
      <c r="E49" s="49"/>
      <c r="F49" s="49"/>
      <c r="G49" s="49"/>
      <c r="H49" s="49"/>
      <c r="I49" s="49"/>
      <c r="J49" s="49"/>
    </row>
    <row r="50" spans="2:15" ht="56.25" x14ac:dyDescent="0.3">
      <c r="B50" s="7" t="s">
        <v>67</v>
      </c>
      <c r="C50" s="7" t="s">
        <v>25</v>
      </c>
      <c r="D50" s="8" t="s">
        <v>15</v>
      </c>
      <c r="E50" s="10">
        <f t="shared" si="1"/>
        <v>3272951.39</v>
      </c>
      <c r="F50" s="9">
        <v>618201.39</v>
      </c>
      <c r="G50" s="10">
        <v>735750</v>
      </c>
      <c r="H50" s="10">
        <v>639000</v>
      </c>
      <c r="I50" s="10">
        <v>640000</v>
      </c>
      <c r="J50" s="10">
        <v>640000</v>
      </c>
    </row>
    <row r="51" spans="2:15" ht="93.75" x14ac:dyDescent="0.3">
      <c r="B51" s="7" t="s">
        <v>68</v>
      </c>
      <c r="C51" s="7" t="s">
        <v>40</v>
      </c>
      <c r="D51" s="8" t="s">
        <v>15</v>
      </c>
      <c r="E51" s="10">
        <f t="shared" si="1"/>
        <v>398100</v>
      </c>
      <c r="F51" s="10">
        <v>199000</v>
      </c>
      <c r="G51" s="10">
        <v>199100</v>
      </c>
      <c r="H51" s="10">
        <v>0</v>
      </c>
      <c r="I51" s="10">
        <v>0</v>
      </c>
      <c r="J51" s="10">
        <v>0</v>
      </c>
    </row>
    <row r="52" spans="2:15" ht="112.5" x14ac:dyDescent="0.3">
      <c r="B52" s="7" t="s">
        <v>69</v>
      </c>
      <c r="C52" s="7" t="s">
        <v>36</v>
      </c>
      <c r="D52" s="8" t="s">
        <v>15</v>
      </c>
      <c r="E52" s="10">
        <f t="shared" si="1"/>
        <v>761789.6</v>
      </c>
      <c r="F52" s="9">
        <v>105972</v>
      </c>
      <c r="G52" s="9">
        <v>655817.6</v>
      </c>
      <c r="H52" s="10">
        <v>0</v>
      </c>
      <c r="I52" s="10">
        <v>0</v>
      </c>
      <c r="J52" s="10">
        <v>0</v>
      </c>
    </row>
    <row r="53" spans="2:15" ht="75" x14ac:dyDescent="0.3">
      <c r="B53" s="12" t="s">
        <v>70</v>
      </c>
      <c r="C53" s="12" t="s">
        <v>71</v>
      </c>
      <c r="D53" s="3" t="s">
        <v>15</v>
      </c>
      <c r="E53" s="5">
        <f t="shared" si="1"/>
        <v>10664333.359999999</v>
      </c>
      <c r="F53" s="5">
        <f>F54</f>
        <v>2149000</v>
      </c>
      <c r="G53" s="5">
        <f t="shared" ref="G53:J53" si="14">G54</f>
        <v>2160333.34</v>
      </c>
      <c r="H53" s="5">
        <f t="shared" si="14"/>
        <v>2118333.34</v>
      </c>
      <c r="I53" s="5">
        <f t="shared" si="14"/>
        <v>2118333.34</v>
      </c>
      <c r="J53" s="5">
        <f t="shared" si="14"/>
        <v>2118333.34</v>
      </c>
    </row>
    <row r="54" spans="2:15" ht="56.25" x14ac:dyDescent="0.3">
      <c r="B54" s="7" t="s">
        <v>72</v>
      </c>
      <c r="C54" s="41" t="s">
        <v>172</v>
      </c>
      <c r="D54" s="8" t="s">
        <v>15</v>
      </c>
      <c r="E54" s="10">
        <f t="shared" si="1"/>
        <v>10664333.359999999</v>
      </c>
      <c r="F54" s="10">
        <v>2149000</v>
      </c>
      <c r="G54" s="10">
        <v>2160333.34</v>
      </c>
      <c r="H54" s="10">
        <v>2118333.34</v>
      </c>
      <c r="I54" s="10">
        <v>2118333.34</v>
      </c>
      <c r="J54" s="10">
        <v>2118333.34</v>
      </c>
    </row>
    <row r="55" spans="2:15" ht="150" x14ac:dyDescent="0.3">
      <c r="B55" s="12" t="s">
        <v>73</v>
      </c>
      <c r="C55" s="12" t="s">
        <v>74</v>
      </c>
      <c r="D55" s="3" t="s">
        <v>15</v>
      </c>
      <c r="E55" s="5">
        <f t="shared" si="1"/>
        <v>2892132.3</v>
      </c>
      <c r="F55" s="5">
        <f>F56+F57+F58+F59</f>
        <v>44824</v>
      </c>
      <c r="G55" s="5">
        <f t="shared" ref="G55:J55" si="15">G56+G57+G58+G59</f>
        <v>817308.3</v>
      </c>
      <c r="H55" s="5">
        <f t="shared" si="15"/>
        <v>830000</v>
      </c>
      <c r="I55" s="5">
        <f t="shared" si="15"/>
        <v>600000</v>
      </c>
      <c r="J55" s="5">
        <f t="shared" si="15"/>
        <v>600000</v>
      </c>
    </row>
    <row r="56" spans="2:15" ht="93.75" x14ac:dyDescent="0.3">
      <c r="B56" s="7" t="s">
        <v>75</v>
      </c>
      <c r="C56" s="7" t="s">
        <v>76</v>
      </c>
      <c r="D56" s="8" t="s">
        <v>15</v>
      </c>
      <c r="E56" s="10">
        <f t="shared" si="1"/>
        <v>0</v>
      </c>
      <c r="F56" s="10">
        <v>0</v>
      </c>
      <c r="G56" s="10">
        <v>0</v>
      </c>
      <c r="H56" s="10">
        <v>0</v>
      </c>
      <c r="I56" s="10">
        <v>0</v>
      </c>
      <c r="J56" s="10">
        <v>0</v>
      </c>
    </row>
    <row r="57" spans="2:15" ht="56.25" x14ac:dyDescent="0.3">
      <c r="B57" s="7" t="s">
        <v>77</v>
      </c>
      <c r="C57" s="7" t="s">
        <v>78</v>
      </c>
      <c r="D57" s="8" t="s">
        <v>15</v>
      </c>
      <c r="E57" s="10">
        <f t="shared" si="1"/>
        <v>82774</v>
      </c>
      <c r="F57" s="10">
        <v>44824</v>
      </c>
      <c r="G57" s="10">
        <v>37950</v>
      </c>
      <c r="H57" s="10">
        <v>0</v>
      </c>
      <c r="I57" s="10">
        <v>0</v>
      </c>
      <c r="J57" s="10">
        <v>0</v>
      </c>
    </row>
    <row r="58" spans="2:15" ht="112.5" x14ac:dyDescent="0.3">
      <c r="B58" s="7" t="s">
        <v>79</v>
      </c>
      <c r="C58" s="7" t="s">
        <v>80</v>
      </c>
      <c r="D58" s="8" t="s">
        <v>15</v>
      </c>
      <c r="E58" s="10">
        <f t="shared" si="1"/>
        <v>455000</v>
      </c>
      <c r="F58" s="10">
        <v>0</v>
      </c>
      <c r="G58" s="10">
        <v>225000</v>
      </c>
      <c r="H58" s="10">
        <v>230000</v>
      </c>
      <c r="I58" s="10">
        <v>0</v>
      </c>
      <c r="J58" s="10">
        <v>0</v>
      </c>
    </row>
    <row r="59" spans="2:15" ht="55.5" customHeight="1" x14ac:dyDescent="0.3">
      <c r="B59" s="17" t="s">
        <v>81</v>
      </c>
      <c r="C59" s="17" t="s">
        <v>82</v>
      </c>
      <c r="D59" s="18" t="s">
        <v>15</v>
      </c>
      <c r="E59" s="10">
        <f t="shared" si="1"/>
        <v>2354358.2999999998</v>
      </c>
      <c r="F59" s="19">
        <v>0</v>
      </c>
      <c r="G59" s="19">
        <v>554358.30000000005</v>
      </c>
      <c r="H59" s="19">
        <v>600000</v>
      </c>
      <c r="I59" s="19">
        <v>600000</v>
      </c>
      <c r="J59" s="19">
        <v>600000</v>
      </c>
    </row>
    <row r="60" spans="2:15" ht="75" x14ac:dyDescent="0.3">
      <c r="B60" s="20" t="s">
        <v>83</v>
      </c>
      <c r="C60" s="12" t="s">
        <v>84</v>
      </c>
      <c r="D60" s="3" t="s">
        <v>15</v>
      </c>
      <c r="E60" s="5">
        <f t="shared" si="1"/>
        <v>325080142.44999999</v>
      </c>
      <c r="F60" s="4">
        <f>F61</f>
        <v>63653361.299999997</v>
      </c>
      <c r="G60" s="4">
        <f t="shared" ref="G60:J60" si="16">G61</f>
        <v>66668285.149999999</v>
      </c>
      <c r="H60" s="4">
        <f t="shared" si="16"/>
        <v>64918832</v>
      </c>
      <c r="I60" s="4">
        <f t="shared" si="16"/>
        <v>64919832</v>
      </c>
      <c r="J60" s="4">
        <f t="shared" si="16"/>
        <v>64919832</v>
      </c>
      <c r="K60" s="1" t="b">
        <f>F60='Таблица 4'!F249</f>
        <v>1</v>
      </c>
      <c r="L60" s="1" t="b">
        <f>G60='Таблица 4'!G249</f>
        <v>1</v>
      </c>
      <c r="M60" s="1" t="b">
        <f>H60='Таблица 4'!H249</f>
        <v>1</v>
      </c>
      <c r="N60" s="1" t="b">
        <f>I60='Таблица 4'!I249</f>
        <v>1</v>
      </c>
      <c r="O60" s="1" t="b">
        <f>J60='Таблица 4'!J249</f>
        <v>1</v>
      </c>
    </row>
    <row r="61" spans="2:15" ht="75" x14ac:dyDescent="0.3">
      <c r="B61" s="12" t="s">
        <v>85</v>
      </c>
      <c r="C61" s="12" t="s">
        <v>86</v>
      </c>
      <c r="D61" s="3" t="s">
        <v>15</v>
      </c>
      <c r="E61" s="5">
        <f t="shared" si="1"/>
        <v>325080142.44999999</v>
      </c>
      <c r="F61" s="4">
        <f>F62+F63+F64</f>
        <v>63653361.299999997</v>
      </c>
      <c r="G61" s="4">
        <f t="shared" ref="G61:J61" si="17">G62+G63+G64</f>
        <v>66668285.149999999</v>
      </c>
      <c r="H61" s="4">
        <f t="shared" si="17"/>
        <v>64918832</v>
      </c>
      <c r="I61" s="4">
        <f t="shared" si="17"/>
        <v>64919832</v>
      </c>
      <c r="J61" s="4">
        <f t="shared" si="17"/>
        <v>64919832</v>
      </c>
    </row>
    <row r="62" spans="2:15" ht="75" x14ac:dyDescent="0.3">
      <c r="B62" s="7" t="s">
        <v>87</v>
      </c>
      <c r="C62" s="7" t="s">
        <v>88</v>
      </c>
      <c r="D62" s="8" t="s">
        <v>15</v>
      </c>
      <c r="E62" s="10">
        <f t="shared" si="1"/>
        <v>313116208.47000003</v>
      </c>
      <c r="F62" s="9">
        <v>56562425.479999997</v>
      </c>
      <c r="G62" s="10">
        <v>65343286.990000002</v>
      </c>
      <c r="H62" s="10">
        <v>63736832</v>
      </c>
      <c r="I62" s="10">
        <v>63736832</v>
      </c>
      <c r="J62" s="10">
        <v>63736832</v>
      </c>
    </row>
    <row r="63" spans="2:15" ht="168.75" x14ac:dyDescent="0.3">
      <c r="B63" s="7" t="s">
        <v>89</v>
      </c>
      <c r="C63" s="7" t="s">
        <v>90</v>
      </c>
      <c r="D63" s="8" t="s">
        <v>15</v>
      </c>
      <c r="E63" s="10">
        <f t="shared" si="1"/>
        <v>5927957.8600000003</v>
      </c>
      <c r="F63" s="10">
        <v>5927957.8600000003</v>
      </c>
      <c r="G63" s="10">
        <v>0</v>
      </c>
      <c r="H63" s="10">
        <v>0</v>
      </c>
      <c r="I63" s="10">
        <v>0</v>
      </c>
      <c r="J63" s="10">
        <v>0</v>
      </c>
    </row>
    <row r="64" spans="2:15" ht="56.25" x14ac:dyDescent="0.3">
      <c r="B64" s="7" t="s">
        <v>91</v>
      </c>
      <c r="C64" s="7" t="s">
        <v>92</v>
      </c>
      <c r="D64" s="8" t="s">
        <v>15</v>
      </c>
      <c r="E64" s="10">
        <f t="shared" si="1"/>
        <v>6035976.1200000001</v>
      </c>
      <c r="F64" s="9">
        <v>1162977.96</v>
      </c>
      <c r="G64" s="10">
        <v>1324998.1599999999</v>
      </c>
      <c r="H64" s="10">
        <v>1182000</v>
      </c>
      <c r="I64" s="10">
        <v>1183000</v>
      </c>
      <c r="J64" s="10">
        <v>1183000</v>
      </c>
    </row>
  </sheetData>
  <mergeCells count="24">
    <mergeCell ref="E7:J7"/>
    <mergeCell ref="E48:E49"/>
    <mergeCell ref="A4:J6"/>
    <mergeCell ref="B48:B49"/>
    <mergeCell ref="C48:C49"/>
    <mergeCell ref="D48:D49"/>
    <mergeCell ref="F48:F49"/>
    <mergeCell ref="G48:G49"/>
    <mergeCell ref="H48:H49"/>
    <mergeCell ref="I48:I49"/>
    <mergeCell ref="J48:J49"/>
    <mergeCell ref="C13:C15"/>
    <mergeCell ref="B16:B18"/>
    <mergeCell ref="C16:C18"/>
    <mergeCell ref="B25:B26"/>
    <mergeCell ref="C25:C26"/>
    <mergeCell ref="D7:D8"/>
    <mergeCell ref="B10:B12"/>
    <mergeCell ref="C10:C12"/>
    <mergeCell ref="B28:B30"/>
    <mergeCell ref="C28:C30"/>
    <mergeCell ref="B13:B15"/>
    <mergeCell ref="B7:B8"/>
    <mergeCell ref="C7:C8"/>
  </mergeCells>
  <pageMargins left="0.70866141732283472" right="0.39370078740157483" top="0.74803149606299213" bottom="0.74803149606299213" header="0.31496062992125984" footer="0.31496062992125984"/>
  <pageSetup paperSize="9" scale="60" fitToHeight="0" orientation="landscape" r:id="rId1"/>
  <rowBreaks count="4" manualBreakCount="4">
    <brk id="19" max="9" man="1"/>
    <brk id="24" max="9" man="1"/>
    <brk id="32" max="9" man="1"/>
    <brk id="45" max="9" man="1"/>
  </rowBreaks>
  <colBreaks count="1" manualBreakCount="1">
    <brk id="10" max="6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278"/>
  <sheetViews>
    <sheetView view="pageBreakPreview" zoomScale="70" zoomScaleNormal="100" zoomScaleSheetLayoutView="70" workbookViewId="0">
      <selection activeCell="B8" sqref="B8:J8"/>
    </sheetView>
  </sheetViews>
  <sheetFormatPr defaultRowHeight="18.75" x14ac:dyDescent="0.3"/>
  <cols>
    <col min="1" max="1" width="3.7109375" style="1" customWidth="1"/>
    <col min="2" max="2" width="20" style="1" customWidth="1"/>
    <col min="3" max="3" width="30.140625" style="1" customWidth="1"/>
    <col min="4" max="4" width="42.42578125" style="1" customWidth="1"/>
    <col min="5" max="5" width="22.28515625" style="1" customWidth="1"/>
    <col min="6" max="6" width="21.7109375" style="1" customWidth="1"/>
    <col min="7" max="7" width="21.140625" style="1" customWidth="1"/>
    <col min="8" max="8" width="21.85546875" style="1" customWidth="1"/>
    <col min="9" max="9" width="20.5703125" style="1" customWidth="1"/>
    <col min="10" max="10" width="22.42578125" style="1" customWidth="1"/>
    <col min="11" max="11" width="18.28515625" style="1" customWidth="1"/>
    <col min="12" max="12" width="15.7109375" style="1" customWidth="1"/>
    <col min="13" max="13" width="14.85546875" style="1" customWidth="1"/>
    <col min="14" max="14" width="13.7109375" style="1" customWidth="1"/>
    <col min="15" max="15" width="12.28515625" style="1" bestFit="1" customWidth="1"/>
    <col min="16" max="16384" width="9.140625" style="1"/>
  </cols>
  <sheetData>
    <row r="2" spans="2:15" x14ac:dyDescent="0.3">
      <c r="I2" s="1" t="s">
        <v>93</v>
      </c>
    </row>
    <row r="3" spans="2:15" ht="15" customHeight="1" x14ac:dyDescent="0.3">
      <c r="B3" s="63" t="s">
        <v>168</v>
      </c>
      <c r="C3" s="63"/>
      <c r="D3" s="63"/>
      <c r="E3" s="63"/>
      <c r="F3" s="63"/>
      <c r="G3" s="63"/>
      <c r="H3" s="63"/>
      <c r="I3" s="63"/>
      <c r="J3" s="63"/>
    </row>
    <row r="4" spans="2:15" ht="27.75" customHeight="1" x14ac:dyDescent="0.3">
      <c r="B4" s="63"/>
      <c r="C4" s="63"/>
      <c r="D4" s="63"/>
      <c r="E4" s="63"/>
      <c r="F4" s="63"/>
      <c r="G4" s="63"/>
      <c r="H4" s="63"/>
      <c r="I4" s="63"/>
      <c r="J4" s="63"/>
    </row>
    <row r="5" spans="2:15" ht="42" customHeight="1" x14ac:dyDescent="0.3">
      <c r="B5" s="63"/>
      <c r="C5" s="63"/>
      <c r="D5" s="63"/>
      <c r="E5" s="63"/>
      <c r="F5" s="63"/>
      <c r="G5" s="63"/>
      <c r="H5" s="63"/>
      <c r="I5" s="63"/>
      <c r="J5" s="63"/>
    </row>
    <row r="6" spans="2:15" ht="60" customHeight="1" x14ac:dyDescent="0.3">
      <c r="B6" s="56" t="s">
        <v>1</v>
      </c>
      <c r="C6" s="56" t="s">
        <v>2</v>
      </c>
      <c r="D6" s="56" t="s">
        <v>94</v>
      </c>
      <c r="E6" s="53" t="s">
        <v>171</v>
      </c>
      <c r="F6" s="54"/>
      <c r="G6" s="54"/>
      <c r="H6" s="54"/>
      <c r="I6" s="54"/>
      <c r="J6" s="55"/>
    </row>
    <row r="7" spans="2:15" ht="111.75" customHeight="1" x14ac:dyDescent="0.3">
      <c r="B7" s="56"/>
      <c r="C7" s="56"/>
      <c r="D7" s="56"/>
      <c r="E7" s="21" t="s">
        <v>169</v>
      </c>
      <c r="F7" s="21">
        <v>2022</v>
      </c>
      <c r="G7" s="21">
        <v>2023</v>
      </c>
      <c r="H7" s="21">
        <v>2024</v>
      </c>
      <c r="I7" s="21">
        <v>2025</v>
      </c>
      <c r="J7" s="21">
        <v>2026</v>
      </c>
    </row>
    <row r="8" spans="2:15" x14ac:dyDescent="0.3">
      <c r="B8" s="40">
        <v>1</v>
      </c>
      <c r="C8" s="40">
        <v>2</v>
      </c>
      <c r="D8" s="40">
        <v>3</v>
      </c>
      <c r="E8" s="40">
        <v>4</v>
      </c>
      <c r="F8" s="40">
        <v>5</v>
      </c>
      <c r="G8" s="40">
        <v>6</v>
      </c>
      <c r="H8" s="40">
        <v>7</v>
      </c>
      <c r="I8" s="40">
        <v>8</v>
      </c>
      <c r="J8" s="40">
        <v>9</v>
      </c>
    </row>
    <row r="9" spans="2:15" ht="23.25" customHeight="1" x14ac:dyDescent="0.3">
      <c r="B9" s="57" t="s">
        <v>4</v>
      </c>
      <c r="C9" s="57" t="s">
        <v>95</v>
      </c>
      <c r="D9" s="23" t="s">
        <v>96</v>
      </c>
      <c r="E9" s="24">
        <f>F9+G9+H9+I9+J9</f>
        <v>5636526774.3099995</v>
      </c>
      <c r="F9" s="24">
        <f>F10+F11+F12+F14</f>
        <v>1084726261.02</v>
      </c>
      <c r="G9" s="24">
        <f t="shared" ref="G9:J9" si="0">G10+G11+G12+G14</f>
        <v>1118630693.6600001</v>
      </c>
      <c r="H9" s="24">
        <f>H10+H11+H12+H14</f>
        <v>1111329605.48</v>
      </c>
      <c r="I9" s="24">
        <f t="shared" si="0"/>
        <v>1107254900.5</v>
      </c>
      <c r="J9" s="24">
        <f t="shared" si="0"/>
        <v>1214585313.6500001</v>
      </c>
      <c r="K9" s="1" t="b">
        <f>F9='Таблица 3'!F10</f>
        <v>1</v>
      </c>
      <c r="L9" s="1" t="b">
        <f>G9='Таблица 3'!G10</f>
        <v>1</v>
      </c>
      <c r="M9" s="1" t="b">
        <f>H9='Таблица 3'!H10</f>
        <v>1</v>
      </c>
      <c r="N9" s="1" t="b">
        <f>I9='Таблица 3'!I10</f>
        <v>1</v>
      </c>
      <c r="O9" s="1" t="b">
        <f>J9='Таблица 3'!J10</f>
        <v>1</v>
      </c>
    </row>
    <row r="10" spans="2:15" ht="21.75" customHeight="1" x14ac:dyDescent="0.3">
      <c r="B10" s="57"/>
      <c r="C10" s="57"/>
      <c r="D10" s="23" t="s">
        <v>97</v>
      </c>
      <c r="E10" s="24">
        <f t="shared" ref="E10:E73" si="1">F10+G10+H10+I10+J10</f>
        <v>428163215.15999997</v>
      </c>
      <c r="F10" s="24">
        <f>F16+F148+F250</f>
        <v>81811643.310000002</v>
      </c>
      <c r="G10" s="24">
        <f t="shared" ref="G10:J10" si="2">G16+G148+G250</f>
        <v>46012619.969999999</v>
      </c>
      <c r="H10" s="24">
        <f t="shared" si="2"/>
        <v>75379462.530000016</v>
      </c>
      <c r="I10" s="24">
        <f t="shared" si="2"/>
        <v>77751658.969999999</v>
      </c>
      <c r="J10" s="24">
        <f t="shared" si="2"/>
        <v>147207830.38</v>
      </c>
    </row>
    <row r="11" spans="2:15" ht="36" customHeight="1" x14ac:dyDescent="0.3">
      <c r="B11" s="57"/>
      <c r="C11" s="57"/>
      <c r="D11" s="23" t="s">
        <v>98</v>
      </c>
      <c r="E11" s="24">
        <f t="shared" si="1"/>
        <v>4387090905.7700005</v>
      </c>
      <c r="F11" s="24">
        <f>F17+F149+F251</f>
        <v>847946046.00999999</v>
      </c>
      <c r="G11" s="24">
        <f t="shared" ref="G11:J11" si="3">G17+G149+G251</f>
        <v>894778145.1400001</v>
      </c>
      <c r="H11" s="24">
        <f t="shared" si="3"/>
        <v>874382039.95000005</v>
      </c>
      <c r="I11" s="24">
        <f t="shared" si="3"/>
        <v>868857783.72000003</v>
      </c>
      <c r="J11" s="24">
        <f t="shared" si="3"/>
        <v>901126890.95000005</v>
      </c>
    </row>
    <row r="12" spans="2:15" ht="55.5" customHeight="1" x14ac:dyDescent="0.3">
      <c r="B12" s="57"/>
      <c r="C12" s="57"/>
      <c r="D12" s="23" t="s">
        <v>99</v>
      </c>
      <c r="E12" s="24">
        <f t="shared" si="1"/>
        <v>821272653.37999988</v>
      </c>
      <c r="F12" s="24">
        <f>F13</f>
        <v>154968571.69999999</v>
      </c>
      <c r="G12" s="24">
        <f t="shared" ref="G12:J12" si="4">G13</f>
        <v>177839928.55000001</v>
      </c>
      <c r="H12" s="24">
        <f t="shared" si="4"/>
        <v>161568103</v>
      </c>
      <c r="I12" s="24">
        <f t="shared" si="4"/>
        <v>160645457.81</v>
      </c>
      <c r="J12" s="24">
        <f t="shared" si="4"/>
        <v>166250592.31999999</v>
      </c>
    </row>
    <row r="13" spans="2:15" ht="39" customHeight="1" x14ac:dyDescent="0.3">
      <c r="B13" s="57"/>
      <c r="C13" s="57"/>
      <c r="D13" s="23" t="s">
        <v>100</v>
      </c>
      <c r="E13" s="24">
        <f t="shared" si="1"/>
        <v>821272653.37999988</v>
      </c>
      <c r="F13" s="24">
        <f>F19+F151+F253</f>
        <v>154968571.69999999</v>
      </c>
      <c r="G13" s="24">
        <f t="shared" ref="G13:J13" si="5">G19+G151+G253</f>
        <v>177839928.55000001</v>
      </c>
      <c r="H13" s="24">
        <f t="shared" si="5"/>
        <v>161568103</v>
      </c>
      <c r="I13" s="24">
        <f t="shared" si="5"/>
        <v>160645457.81</v>
      </c>
      <c r="J13" s="24">
        <f t="shared" si="5"/>
        <v>166250592.31999999</v>
      </c>
    </row>
    <row r="14" spans="2:15" ht="49.5" customHeight="1" x14ac:dyDescent="0.3">
      <c r="B14" s="57"/>
      <c r="C14" s="57"/>
      <c r="D14" s="23" t="s">
        <v>101</v>
      </c>
      <c r="E14" s="24">
        <f t="shared" si="1"/>
        <v>0</v>
      </c>
      <c r="F14" s="24">
        <f>F20+F152+F254</f>
        <v>0</v>
      </c>
      <c r="G14" s="24">
        <f t="shared" ref="G14:J14" si="6">G20+G152+G254</f>
        <v>0</v>
      </c>
      <c r="H14" s="24">
        <f t="shared" si="6"/>
        <v>0</v>
      </c>
      <c r="I14" s="24">
        <f t="shared" si="6"/>
        <v>0</v>
      </c>
      <c r="J14" s="24">
        <f t="shared" si="6"/>
        <v>0</v>
      </c>
    </row>
    <row r="15" spans="2:15" x14ac:dyDescent="0.3">
      <c r="B15" s="58" t="s">
        <v>9</v>
      </c>
      <c r="C15" s="59" t="s">
        <v>10</v>
      </c>
      <c r="D15" s="23" t="s">
        <v>96</v>
      </c>
      <c r="E15" s="24">
        <f t="shared" si="1"/>
        <v>5154499166.1400003</v>
      </c>
      <c r="F15" s="24">
        <f>F16+F17+F18+F20</f>
        <v>996601895.33999991</v>
      </c>
      <c r="G15" s="24">
        <f t="shared" ref="G15:J15" si="7">G16+G17+G18+G20</f>
        <v>1019117259.7700001</v>
      </c>
      <c r="H15" s="24">
        <f t="shared" si="7"/>
        <v>1013047669.28</v>
      </c>
      <c r="I15" s="24">
        <f t="shared" si="7"/>
        <v>1009200964.3000001</v>
      </c>
      <c r="J15" s="24">
        <f t="shared" si="7"/>
        <v>1116531377.45</v>
      </c>
    </row>
    <row r="16" spans="2:15" x14ac:dyDescent="0.3">
      <c r="B16" s="58"/>
      <c r="C16" s="59"/>
      <c r="D16" s="23" t="s">
        <v>97</v>
      </c>
      <c r="E16" s="24">
        <f t="shared" si="1"/>
        <v>428163215.15999997</v>
      </c>
      <c r="F16" s="24">
        <f>F22+F76+F136</f>
        <v>81811643.310000002</v>
      </c>
      <c r="G16" s="24">
        <f t="shared" ref="G16:J16" si="8">G22+G76+G136</f>
        <v>46012619.969999999</v>
      </c>
      <c r="H16" s="24">
        <f>H22+H76+H136</f>
        <v>75379462.530000016</v>
      </c>
      <c r="I16" s="24">
        <f t="shared" si="8"/>
        <v>77751658.969999999</v>
      </c>
      <c r="J16" s="24">
        <f t="shared" si="8"/>
        <v>147207830.38</v>
      </c>
    </row>
    <row r="17" spans="2:10" ht="37.5" x14ac:dyDescent="0.3">
      <c r="B17" s="58"/>
      <c r="C17" s="59"/>
      <c r="D17" s="23" t="s">
        <v>98</v>
      </c>
      <c r="E17" s="24">
        <f t="shared" si="1"/>
        <v>4312365046.3599997</v>
      </c>
      <c r="F17" s="24">
        <f>F23+F77+F137</f>
        <v>828291699.51999998</v>
      </c>
      <c r="G17" s="24">
        <f t="shared" ref="G17:J17" si="9">G23+G77+G137</f>
        <v>881251582.22000003</v>
      </c>
      <c r="H17" s="24">
        <f t="shared" si="9"/>
        <v>860534389.95000005</v>
      </c>
      <c r="I17" s="24">
        <f t="shared" si="9"/>
        <v>855009133.72000003</v>
      </c>
      <c r="J17" s="24">
        <f t="shared" si="9"/>
        <v>887278240.95000005</v>
      </c>
    </row>
    <row r="18" spans="2:10" ht="56.25" x14ac:dyDescent="0.3">
      <c r="B18" s="58"/>
      <c r="C18" s="59"/>
      <c r="D18" s="23" t="s">
        <v>99</v>
      </c>
      <c r="E18" s="24">
        <f t="shared" si="1"/>
        <v>413970904.62</v>
      </c>
      <c r="F18" s="24">
        <f>F19</f>
        <v>86498552.510000005</v>
      </c>
      <c r="G18" s="24">
        <f t="shared" ref="G18:J18" si="10">G19</f>
        <v>91853057.579999998</v>
      </c>
      <c r="H18" s="24">
        <f t="shared" si="10"/>
        <v>77133816.800000012</v>
      </c>
      <c r="I18" s="24">
        <f t="shared" si="10"/>
        <v>76440171.609999999</v>
      </c>
      <c r="J18" s="24">
        <f t="shared" si="10"/>
        <v>82045306.120000005</v>
      </c>
    </row>
    <row r="19" spans="2:10" x14ac:dyDescent="0.3">
      <c r="B19" s="58"/>
      <c r="C19" s="59"/>
      <c r="D19" s="23" t="s">
        <v>100</v>
      </c>
      <c r="E19" s="24">
        <f t="shared" si="1"/>
        <v>413970904.62</v>
      </c>
      <c r="F19" s="24">
        <f>F25+F79+F139</f>
        <v>86498552.510000005</v>
      </c>
      <c r="G19" s="24">
        <f t="shared" ref="G19:J19" si="11">G25+G79+G139</f>
        <v>91853057.579999998</v>
      </c>
      <c r="H19" s="24">
        <f t="shared" si="11"/>
        <v>77133816.800000012</v>
      </c>
      <c r="I19" s="24">
        <f t="shared" si="11"/>
        <v>76440171.609999999</v>
      </c>
      <c r="J19" s="24">
        <f t="shared" si="11"/>
        <v>82045306.120000005</v>
      </c>
    </row>
    <row r="20" spans="2:10" ht="37.5" x14ac:dyDescent="0.3">
      <c r="B20" s="58"/>
      <c r="C20" s="59"/>
      <c r="D20" s="23" t="s">
        <v>101</v>
      </c>
      <c r="E20" s="24">
        <f t="shared" si="1"/>
        <v>0</v>
      </c>
      <c r="F20" s="24">
        <f>F26+F80+F140</f>
        <v>0</v>
      </c>
      <c r="G20" s="24">
        <f t="shared" ref="G20:J20" si="12">G26+G80+G140</f>
        <v>0</v>
      </c>
      <c r="H20" s="24">
        <f t="shared" si="12"/>
        <v>0</v>
      </c>
      <c r="I20" s="24">
        <f t="shared" si="12"/>
        <v>0</v>
      </c>
      <c r="J20" s="24">
        <f t="shared" si="12"/>
        <v>0</v>
      </c>
    </row>
    <row r="21" spans="2:10" x14ac:dyDescent="0.3">
      <c r="B21" s="57" t="s">
        <v>11</v>
      </c>
      <c r="C21" s="57" t="s">
        <v>12</v>
      </c>
      <c r="D21" s="23" t="s">
        <v>96</v>
      </c>
      <c r="E21" s="24">
        <f t="shared" si="1"/>
        <v>4680043772.8699999</v>
      </c>
      <c r="F21" s="24">
        <f>F22+F23+F24+F26</f>
        <v>884958203.07000005</v>
      </c>
      <c r="G21" s="24">
        <f t="shared" ref="G21:J21" si="13">G22+G23+G24+G26</f>
        <v>975221371.77999997</v>
      </c>
      <c r="H21" s="24">
        <f t="shared" si="13"/>
        <v>939330148.64999998</v>
      </c>
      <c r="I21" s="24">
        <f t="shared" si="13"/>
        <v>938391458.79999995</v>
      </c>
      <c r="J21" s="24">
        <f t="shared" si="13"/>
        <v>942142590.56999993</v>
      </c>
    </row>
    <row r="22" spans="2:10" x14ac:dyDescent="0.3">
      <c r="B22" s="57"/>
      <c r="C22" s="57"/>
      <c r="D22" s="23" t="s">
        <v>97</v>
      </c>
      <c r="E22" s="24">
        <f t="shared" si="1"/>
        <v>165789100</v>
      </c>
      <c r="F22" s="24">
        <f>F28+F34+F40+F46+F52+F58+F64+F70</f>
        <v>32796100</v>
      </c>
      <c r="G22" s="24">
        <f>G28+G34+G40+G46+G52+G58+G64+G70</f>
        <v>33138000</v>
      </c>
      <c r="H22" s="24">
        <f t="shared" ref="H22:J22" si="14">H28+H34+H40+H46+H52+H58+H64+H70</f>
        <v>33439000</v>
      </c>
      <c r="I22" s="24">
        <f t="shared" si="14"/>
        <v>33111000</v>
      </c>
      <c r="J22" s="24">
        <f t="shared" si="14"/>
        <v>33305000</v>
      </c>
    </row>
    <row r="23" spans="2:10" ht="37.5" x14ac:dyDescent="0.3">
      <c r="B23" s="57"/>
      <c r="C23" s="57"/>
      <c r="D23" s="23" t="s">
        <v>98</v>
      </c>
      <c r="E23" s="24">
        <f t="shared" si="1"/>
        <v>4125824584.0599999</v>
      </c>
      <c r="F23" s="24">
        <f>F29+F35+F41+F47+F53+F59+F65+F71</f>
        <v>773367640.46000004</v>
      </c>
      <c r="G23" s="24">
        <f t="shared" ref="G23:J23" si="15">G29+G35+G41+G47+G53+G59+G65+G71</f>
        <v>856260959.02999997</v>
      </c>
      <c r="H23" s="24">
        <f t="shared" si="15"/>
        <v>832057793.02999997</v>
      </c>
      <c r="I23" s="24">
        <f t="shared" si="15"/>
        <v>832069095.76999998</v>
      </c>
      <c r="J23" s="24">
        <f t="shared" si="15"/>
        <v>832069095.76999998</v>
      </c>
    </row>
    <row r="24" spans="2:10" ht="56.25" x14ac:dyDescent="0.3">
      <c r="B24" s="57"/>
      <c r="C24" s="57"/>
      <c r="D24" s="23" t="s">
        <v>99</v>
      </c>
      <c r="E24" s="24">
        <f t="shared" si="1"/>
        <v>388430088.81</v>
      </c>
      <c r="F24" s="24">
        <f>F25</f>
        <v>78794462.609999999</v>
      </c>
      <c r="G24" s="24">
        <f t="shared" ref="G24:J24" si="16">G25</f>
        <v>85822412.75</v>
      </c>
      <c r="H24" s="24">
        <f t="shared" si="16"/>
        <v>73833355.620000005</v>
      </c>
      <c r="I24" s="24">
        <f t="shared" si="16"/>
        <v>73211363.030000001</v>
      </c>
      <c r="J24" s="24">
        <f t="shared" si="16"/>
        <v>76768494.799999997</v>
      </c>
    </row>
    <row r="25" spans="2:10" x14ac:dyDescent="0.3">
      <c r="B25" s="57"/>
      <c r="C25" s="57"/>
      <c r="D25" s="23" t="s">
        <v>100</v>
      </c>
      <c r="E25" s="24">
        <f t="shared" si="1"/>
        <v>388430088.81</v>
      </c>
      <c r="F25" s="24">
        <f>F31+F37+F43+F49+F55+F61+F67+F73</f>
        <v>78794462.609999999</v>
      </c>
      <c r="G25" s="24">
        <f t="shared" ref="G25:J25" si="17">G31+G37+G43+G49+G55+G61+G67+G73</f>
        <v>85822412.75</v>
      </c>
      <c r="H25" s="24">
        <f t="shared" si="17"/>
        <v>73833355.620000005</v>
      </c>
      <c r="I25" s="24">
        <f t="shared" si="17"/>
        <v>73211363.030000001</v>
      </c>
      <c r="J25" s="24">
        <f t="shared" si="17"/>
        <v>76768494.799999997</v>
      </c>
    </row>
    <row r="26" spans="2:10" ht="37.5" x14ac:dyDescent="0.3">
      <c r="B26" s="57"/>
      <c r="C26" s="57"/>
      <c r="D26" s="23" t="s">
        <v>101</v>
      </c>
      <c r="E26" s="24">
        <f t="shared" si="1"/>
        <v>0</v>
      </c>
      <c r="F26" s="24">
        <f>F32+F38+F44+F50+F56+F62+F68+F74</f>
        <v>0</v>
      </c>
      <c r="G26" s="24">
        <f t="shared" ref="G26:J26" si="18">G32+G38+G44+G50+G56+G62+G68+G74</f>
        <v>0</v>
      </c>
      <c r="H26" s="24">
        <f t="shared" si="18"/>
        <v>0</v>
      </c>
      <c r="I26" s="24">
        <f t="shared" si="18"/>
        <v>0</v>
      </c>
      <c r="J26" s="24">
        <f t="shared" si="18"/>
        <v>0</v>
      </c>
    </row>
    <row r="27" spans="2:10" x14ac:dyDescent="0.3">
      <c r="B27" s="60" t="s">
        <v>13</v>
      </c>
      <c r="C27" s="60" t="s">
        <v>14</v>
      </c>
      <c r="D27" s="25" t="s">
        <v>96</v>
      </c>
      <c r="E27" s="26">
        <f t="shared" si="1"/>
        <v>243261534.13999999</v>
      </c>
      <c r="F27" s="26">
        <f t="shared" ref="F27:J27" si="19">F28+F29+F30+F32</f>
        <v>54571289.990000002</v>
      </c>
      <c r="G27" s="26">
        <f t="shared" si="19"/>
        <v>59654815.82</v>
      </c>
      <c r="H27" s="26">
        <f t="shared" si="19"/>
        <v>43434006.329999998</v>
      </c>
      <c r="I27" s="26">
        <f t="shared" si="19"/>
        <v>42800711</v>
      </c>
      <c r="J27" s="26">
        <f t="shared" si="19"/>
        <v>42800711</v>
      </c>
    </row>
    <row r="28" spans="2:10" x14ac:dyDescent="0.3">
      <c r="B28" s="60"/>
      <c r="C28" s="60"/>
      <c r="D28" s="25" t="s">
        <v>97</v>
      </c>
      <c r="E28" s="26">
        <f t="shared" si="1"/>
        <v>0</v>
      </c>
      <c r="F28" s="26">
        <v>0</v>
      </c>
      <c r="G28" s="26">
        <v>0</v>
      </c>
      <c r="H28" s="26">
        <v>0</v>
      </c>
      <c r="I28" s="26">
        <v>0</v>
      </c>
      <c r="J28" s="26">
        <v>0</v>
      </c>
    </row>
    <row r="29" spans="2:10" ht="37.5" x14ac:dyDescent="0.3">
      <c r="B29" s="60"/>
      <c r="C29" s="60"/>
      <c r="D29" s="25" t="s">
        <v>98</v>
      </c>
      <c r="E29" s="26">
        <f t="shared" si="1"/>
        <v>0</v>
      </c>
      <c r="F29" s="26">
        <v>0</v>
      </c>
      <c r="G29" s="26">
        <v>0</v>
      </c>
      <c r="H29" s="26">
        <v>0</v>
      </c>
      <c r="I29" s="26">
        <v>0</v>
      </c>
      <c r="J29" s="26">
        <v>0</v>
      </c>
    </row>
    <row r="30" spans="2:10" ht="56.25" x14ac:dyDescent="0.3">
      <c r="B30" s="60"/>
      <c r="C30" s="60"/>
      <c r="D30" s="25" t="s">
        <v>99</v>
      </c>
      <c r="E30" s="26">
        <f t="shared" si="1"/>
        <v>243261534.13999999</v>
      </c>
      <c r="F30" s="26">
        <f>F31</f>
        <v>54571289.990000002</v>
      </c>
      <c r="G30" s="26">
        <f t="shared" ref="G30:J30" si="20">G31</f>
        <v>59654815.82</v>
      </c>
      <c r="H30" s="26">
        <f t="shared" si="20"/>
        <v>43434006.329999998</v>
      </c>
      <c r="I30" s="26">
        <f t="shared" si="20"/>
        <v>42800711</v>
      </c>
      <c r="J30" s="26">
        <f t="shared" si="20"/>
        <v>42800711</v>
      </c>
    </row>
    <row r="31" spans="2:10" x14ac:dyDescent="0.3">
      <c r="B31" s="60"/>
      <c r="C31" s="60"/>
      <c r="D31" s="25" t="s">
        <v>100</v>
      </c>
      <c r="E31" s="26">
        <f t="shared" si="1"/>
        <v>243261534.13999999</v>
      </c>
      <c r="F31" s="26">
        <v>54571289.990000002</v>
      </c>
      <c r="G31" s="26">
        <v>59654815.82</v>
      </c>
      <c r="H31" s="26">
        <v>43434006.329999998</v>
      </c>
      <c r="I31" s="26">
        <v>42800711</v>
      </c>
      <c r="J31" s="26">
        <v>42800711</v>
      </c>
    </row>
    <row r="32" spans="2:10" ht="37.5" x14ac:dyDescent="0.3">
      <c r="B32" s="60"/>
      <c r="C32" s="60"/>
      <c r="D32" s="25" t="s">
        <v>101</v>
      </c>
      <c r="E32" s="26">
        <f t="shared" si="1"/>
        <v>0</v>
      </c>
      <c r="F32" s="26">
        <v>0</v>
      </c>
      <c r="G32" s="26">
        <v>0</v>
      </c>
      <c r="H32" s="26">
        <v>0</v>
      </c>
      <c r="I32" s="26">
        <v>0</v>
      </c>
      <c r="J32" s="26">
        <v>0</v>
      </c>
    </row>
    <row r="33" spans="2:10" x14ac:dyDescent="0.3">
      <c r="B33" s="61" t="s">
        <v>16</v>
      </c>
      <c r="C33" s="61" t="s">
        <v>17</v>
      </c>
      <c r="D33" s="25" t="s">
        <v>96</v>
      </c>
      <c r="E33" s="26">
        <f t="shared" si="1"/>
        <v>3639865400</v>
      </c>
      <c r="F33" s="26">
        <f>F34+F35+F36+F38</f>
        <v>686510700</v>
      </c>
      <c r="G33" s="26">
        <f t="shared" ref="G33:J33" si="21">G34+G35+G36+G38</f>
        <v>751810100</v>
      </c>
      <c r="H33" s="26">
        <f t="shared" si="21"/>
        <v>733848200</v>
      </c>
      <c r="I33" s="26">
        <f t="shared" si="21"/>
        <v>733848200</v>
      </c>
      <c r="J33" s="26">
        <f t="shared" si="21"/>
        <v>733848200</v>
      </c>
    </row>
    <row r="34" spans="2:10" x14ac:dyDescent="0.3">
      <c r="B34" s="61"/>
      <c r="C34" s="61"/>
      <c r="D34" s="25" t="s">
        <v>97</v>
      </c>
      <c r="E34" s="26">
        <f t="shared" si="1"/>
        <v>0</v>
      </c>
      <c r="F34" s="26">
        <v>0</v>
      </c>
      <c r="G34" s="26">
        <v>0</v>
      </c>
      <c r="H34" s="26">
        <v>0</v>
      </c>
      <c r="I34" s="26">
        <v>0</v>
      </c>
      <c r="J34" s="26">
        <v>0</v>
      </c>
    </row>
    <row r="35" spans="2:10" ht="37.5" x14ac:dyDescent="0.3">
      <c r="B35" s="61"/>
      <c r="C35" s="61"/>
      <c r="D35" s="25" t="s">
        <v>98</v>
      </c>
      <c r="E35" s="26">
        <f t="shared" si="1"/>
        <v>3639865400</v>
      </c>
      <c r="F35" s="26">
        <v>686510700</v>
      </c>
      <c r="G35" s="26">
        <v>751810100</v>
      </c>
      <c r="H35" s="26">
        <v>733848200</v>
      </c>
      <c r="I35" s="26">
        <v>733848200</v>
      </c>
      <c r="J35" s="26">
        <v>733848200</v>
      </c>
    </row>
    <row r="36" spans="2:10" ht="56.25" x14ac:dyDescent="0.3">
      <c r="B36" s="61"/>
      <c r="C36" s="61"/>
      <c r="D36" s="25" t="s">
        <v>99</v>
      </c>
      <c r="E36" s="26">
        <f t="shared" si="1"/>
        <v>0</v>
      </c>
      <c r="F36" s="26">
        <f>F37</f>
        <v>0</v>
      </c>
      <c r="G36" s="26">
        <f t="shared" ref="G36:J36" si="22">G37</f>
        <v>0</v>
      </c>
      <c r="H36" s="26">
        <f t="shared" si="22"/>
        <v>0</v>
      </c>
      <c r="I36" s="26">
        <f t="shared" si="22"/>
        <v>0</v>
      </c>
      <c r="J36" s="26">
        <f t="shared" si="22"/>
        <v>0</v>
      </c>
    </row>
    <row r="37" spans="2:10" x14ac:dyDescent="0.3">
      <c r="B37" s="61"/>
      <c r="C37" s="61"/>
      <c r="D37" s="25" t="s">
        <v>100</v>
      </c>
      <c r="E37" s="26">
        <f t="shared" si="1"/>
        <v>0</v>
      </c>
      <c r="F37" s="26">
        <v>0</v>
      </c>
      <c r="G37" s="26">
        <v>0</v>
      </c>
      <c r="H37" s="26">
        <v>0</v>
      </c>
      <c r="I37" s="26">
        <v>0</v>
      </c>
      <c r="J37" s="26">
        <v>0</v>
      </c>
    </row>
    <row r="38" spans="2:10" ht="37.5" x14ac:dyDescent="0.3">
      <c r="B38" s="61"/>
      <c r="C38" s="61"/>
      <c r="D38" s="25" t="s">
        <v>101</v>
      </c>
      <c r="E38" s="26">
        <f t="shared" si="1"/>
        <v>0</v>
      </c>
      <c r="F38" s="26">
        <v>0</v>
      </c>
      <c r="G38" s="26">
        <v>0</v>
      </c>
      <c r="H38" s="26">
        <v>0</v>
      </c>
      <c r="I38" s="26">
        <v>0</v>
      </c>
      <c r="J38" s="26">
        <v>0</v>
      </c>
    </row>
    <row r="39" spans="2:10" ht="51.75" customHeight="1" x14ac:dyDescent="0.3">
      <c r="B39" s="61" t="s">
        <v>18</v>
      </c>
      <c r="C39" s="61" t="s">
        <v>19</v>
      </c>
      <c r="D39" s="25" t="s">
        <v>96</v>
      </c>
      <c r="E39" s="26">
        <f t="shared" si="1"/>
        <v>165789100</v>
      </c>
      <c r="F39" s="26">
        <f>F40</f>
        <v>32796100</v>
      </c>
      <c r="G39" s="26">
        <f t="shared" ref="G39:J39" si="23">G40</f>
        <v>33138000</v>
      </c>
      <c r="H39" s="26">
        <f t="shared" si="23"/>
        <v>33439000</v>
      </c>
      <c r="I39" s="26">
        <f t="shared" si="23"/>
        <v>33111000</v>
      </c>
      <c r="J39" s="26">
        <f t="shared" si="23"/>
        <v>33305000</v>
      </c>
    </row>
    <row r="40" spans="2:10" x14ac:dyDescent="0.3">
      <c r="B40" s="61"/>
      <c r="C40" s="61"/>
      <c r="D40" s="25" t="s">
        <v>97</v>
      </c>
      <c r="E40" s="26">
        <f t="shared" si="1"/>
        <v>165789100</v>
      </c>
      <c r="F40" s="26">
        <v>32796100</v>
      </c>
      <c r="G40" s="26">
        <v>33138000</v>
      </c>
      <c r="H40" s="26">
        <v>33439000</v>
      </c>
      <c r="I40" s="26">
        <v>33111000</v>
      </c>
      <c r="J40" s="26">
        <v>33305000</v>
      </c>
    </row>
    <row r="41" spans="2:10" ht="37.5" x14ac:dyDescent="0.3">
      <c r="B41" s="61"/>
      <c r="C41" s="61"/>
      <c r="D41" s="25" t="s">
        <v>98</v>
      </c>
      <c r="E41" s="26">
        <f t="shared" si="1"/>
        <v>0</v>
      </c>
      <c r="F41" s="26">
        <v>0</v>
      </c>
      <c r="G41" s="26">
        <v>0</v>
      </c>
      <c r="H41" s="26">
        <v>0</v>
      </c>
      <c r="I41" s="26">
        <v>0</v>
      </c>
      <c r="J41" s="26">
        <v>0</v>
      </c>
    </row>
    <row r="42" spans="2:10" ht="56.25" x14ac:dyDescent="0.3">
      <c r="B42" s="61"/>
      <c r="C42" s="61"/>
      <c r="D42" s="25" t="s">
        <v>99</v>
      </c>
      <c r="E42" s="26">
        <f t="shared" si="1"/>
        <v>0</v>
      </c>
      <c r="F42" s="26">
        <f>F43</f>
        <v>0</v>
      </c>
      <c r="G42" s="26">
        <f t="shared" ref="G42:J42" si="24">G43</f>
        <v>0</v>
      </c>
      <c r="H42" s="26">
        <f t="shared" si="24"/>
        <v>0</v>
      </c>
      <c r="I42" s="26">
        <f t="shared" si="24"/>
        <v>0</v>
      </c>
      <c r="J42" s="26">
        <f t="shared" si="24"/>
        <v>0</v>
      </c>
    </row>
    <row r="43" spans="2:10" x14ac:dyDescent="0.3">
      <c r="B43" s="61"/>
      <c r="C43" s="61"/>
      <c r="D43" s="25" t="s">
        <v>100</v>
      </c>
      <c r="E43" s="26">
        <f t="shared" si="1"/>
        <v>0</v>
      </c>
      <c r="F43" s="26">
        <v>0</v>
      </c>
      <c r="G43" s="26">
        <v>0</v>
      </c>
      <c r="H43" s="26">
        <v>0</v>
      </c>
      <c r="I43" s="26">
        <v>0</v>
      </c>
      <c r="J43" s="26">
        <v>0</v>
      </c>
    </row>
    <row r="44" spans="2:10" ht="186" customHeight="1" x14ac:dyDescent="0.3">
      <c r="B44" s="61"/>
      <c r="C44" s="61"/>
      <c r="D44" s="25" t="s">
        <v>101</v>
      </c>
      <c r="E44" s="26">
        <f t="shared" si="1"/>
        <v>0</v>
      </c>
      <c r="F44" s="26">
        <v>0</v>
      </c>
      <c r="G44" s="26">
        <v>0</v>
      </c>
      <c r="H44" s="26">
        <v>0</v>
      </c>
      <c r="I44" s="26">
        <v>0</v>
      </c>
      <c r="J44" s="26">
        <v>0</v>
      </c>
    </row>
    <row r="45" spans="2:10" x14ac:dyDescent="0.3">
      <c r="B45" s="61" t="s">
        <v>20</v>
      </c>
      <c r="C45" s="61" t="s">
        <v>21</v>
      </c>
      <c r="D45" s="25" t="s">
        <v>96</v>
      </c>
      <c r="E45" s="26">
        <f t="shared" si="1"/>
        <v>0</v>
      </c>
      <c r="F45" s="26">
        <f>F46+F47+F48+F50</f>
        <v>0</v>
      </c>
      <c r="G45" s="26">
        <f t="shared" ref="G45:J45" si="25">G46+G47+G48+G50</f>
        <v>0</v>
      </c>
      <c r="H45" s="26">
        <f t="shared" si="25"/>
        <v>0</v>
      </c>
      <c r="I45" s="26">
        <f t="shared" si="25"/>
        <v>0</v>
      </c>
      <c r="J45" s="26">
        <f t="shared" si="25"/>
        <v>0</v>
      </c>
    </row>
    <row r="46" spans="2:10" x14ac:dyDescent="0.3">
      <c r="B46" s="61"/>
      <c r="C46" s="61"/>
      <c r="D46" s="25" t="s">
        <v>97</v>
      </c>
      <c r="E46" s="26">
        <f t="shared" si="1"/>
        <v>0</v>
      </c>
      <c r="F46" s="26">
        <v>0</v>
      </c>
      <c r="G46" s="26">
        <v>0</v>
      </c>
      <c r="H46" s="26">
        <v>0</v>
      </c>
      <c r="I46" s="26">
        <v>0</v>
      </c>
      <c r="J46" s="26">
        <v>0</v>
      </c>
    </row>
    <row r="47" spans="2:10" ht="37.5" x14ac:dyDescent="0.3">
      <c r="B47" s="61"/>
      <c r="C47" s="61"/>
      <c r="D47" s="25" t="s">
        <v>98</v>
      </c>
      <c r="E47" s="26">
        <f t="shared" si="1"/>
        <v>0</v>
      </c>
      <c r="F47" s="26">
        <v>0</v>
      </c>
      <c r="G47" s="26">
        <v>0</v>
      </c>
      <c r="H47" s="26">
        <v>0</v>
      </c>
      <c r="I47" s="26">
        <v>0</v>
      </c>
      <c r="J47" s="26">
        <v>0</v>
      </c>
    </row>
    <row r="48" spans="2:10" ht="56.25" x14ac:dyDescent="0.3">
      <c r="B48" s="61"/>
      <c r="C48" s="61"/>
      <c r="D48" s="25" t="s">
        <v>99</v>
      </c>
      <c r="E48" s="26">
        <f t="shared" si="1"/>
        <v>0</v>
      </c>
      <c r="F48" s="26">
        <f>F49</f>
        <v>0</v>
      </c>
      <c r="G48" s="26">
        <f t="shared" ref="G48:J48" si="26">G49</f>
        <v>0</v>
      </c>
      <c r="H48" s="26">
        <f t="shared" si="26"/>
        <v>0</v>
      </c>
      <c r="I48" s="26">
        <f t="shared" si="26"/>
        <v>0</v>
      </c>
      <c r="J48" s="26">
        <f t="shared" si="26"/>
        <v>0</v>
      </c>
    </row>
    <row r="49" spans="2:10" x14ac:dyDescent="0.3">
      <c r="B49" s="61"/>
      <c r="C49" s="61"/>
      <c r="D49" s="25" t="s">
        <v>100</v>
      </c>
      <c r="E49" s="26">
        <f t="shared" si="1"/>
        <v>0</v>
      </c>
      <c r="F49" s="26">
        <v>0</v>
      </c>
      <c r="G49" s="26">
        <v>0</v>
      </c>
      <c r="H49" s="26">
        <v>0</v>
      </c>
      <c r="I49" s="26">
        <v>0</v>
      </c>
      <c r="J49" s="26">
        <v>0</v>
      </c>
    </row>
    <row r="50" spans="2:10" ht="37.5" x14ac:dyDescent="0.3">
      <c r="B50" s="61"/>
      <c r="C50" s="61"/>
      <c r="D50" s="25" t="s">
        <v>101</v>
      </c>
      <c r="E50" s="26">
        <f t="shared" si="1"/>
        <v>0</v>
      </c>
      <c r="F50" s="26">
        <v>0</v>
      </c>
      <c r="G50" s="26">
        <v>0</v>
      </c>
      <c r="H50" s="26">
        <v>0</v>
      </c>
      <c r="I50" s="26">
        <v>0</v>
      </c>
      <c r="J50" s="26">
        <v>0</v>
      </c>
    </row>
    <row r="51" spans="2:10" x14ac:dyDescent="0.3">
      <c r="B51" s="61" t="s">
        <v>22</v>
      </c>
      <c r="C51" s="61" t="s">
        <v>23</v>
      </c>
      <c r="D51" s="25" t="s">
        <v>96</v>
      </c>
      <c r="E51" s="26">
        <f t="shared" si="1"/>
        <v>52206100</v>
      </c>
      <c r="F51" s="26">
        <f>F52+F53+F54+F56</f>
        <v>8200000</v>
      </c>
      <c r="G51" s="26">
        <f t="shared" ref="G51:J51" si="27">G52+G53+G54+G56</f>
        <v>7200000</v>
      </c>
      <c r="H51" s="26">
        <f t="shared" si="27"/>
        <v>12268700</v>
      </c>
      <c r="I51" s="26">
        <f t="shared" si="27"/>
        <v>12268700</v>
      </c>
      <c r="J51" s="26">
        <f t="shared" si="27"/>
        <v>12268700</v>
      </c>
    </row>
    <row r="52" spans="2:10" x14ac:dyDescent="0.3">
      <c r="B52" s="61"/>
      <c r="C52" s="61"/>
      <c r="D52" s="25" t="s">
        <v>97</v>
      </c>
      <c r="E52" s="26">
        <f t="shared" si="1"/>
        <v>0</v>
      </c>
      <c r="F52" s="26">
        <v>0</v>
      </c>
      <c r="G52" s="26">
        <v>0</v>
      </c>
      <c r="H52" s="26">
        <v>0</v>
      </c>
      <c r="I52" s="26">
        <v>0</v>
      </c>
      <c r="J52" s="26">
        <v>0</v>
      </c>
    </row>
    <row r="53" spans="2:10" ht="37.5" x14ac:dyDescent="0.3">
      <c r="B53" s="61"/>
      <c r="C53" s="61"/>
      <c r="D53" s="25" t="s">
        <v>98</v>
      </c>
      <c r="E53" s="26">
        <f t="shared" si="1"/>
        <v>52206100</v>
      </c>
      <c r="F53" s="26">
        <v>8200000</v>
      </c>
      <c r="G53" s="26">
        <v>7200000</v>
      </c>
      <c r="H53" s="26">
        <v>12268700</v>
      </c>
      <c r="I53" s="26">
        <v>12268700</v>
      </c>
      <c r="J53" s="26">
        <v>12268700</v>
      </c>
    </row>
    <row r="54" spans="2:10" ht="56.25" x14ac:dyDescent="0.3">
      <c r="B54" s="61"/>
      <c r="C54" s="61"/>
      <c r="D54" s="25" t="s">
        <v>99</v>
      </c>
      <c r="E54" s="26">
        <f t="shared" si="1"/>
        <v>0</v>
      </c>
      <c r="F54" s="26">
        <f>F55</f>
        <v>0</v>
      </c>
      <c r="G54" s="26">
        <f t="shared" ref="G54:J54" si="28">G55</f>
        <v>0</v>
      </c>
      <c r="H54" s="26">
        <f t="shared" si="28"/>
        <v>0</v>
      </c>
      <c r="I54" s="26">
        <f t="shared" si="28"/>
        <v>0</v>
      </c>
      <c r="J54" s="26">
        <f t="shared" si="28"/>
        <v>0</v>
      </c>
    </row>
    <row r="55" spans="2:10" x14ac:dyDescent="0.3">
      <c r="B55" s="61"/>
      <c r="C55" s="61"/>
      <c r="D55" s="25" t="s">
        <v>100</v>
      </c>
      <c r="E55" s="26">
        <f t="shared" si="1"/>
        <v>0</v>
      </c>
      <c r="F55" s="26">
        <v>0</v>
      </c>
      <c r="G55" s="26">
        <v>0</v>
      </c>
      <c r="H55" s="26">
        <v>0</v>
      </c>
      <c r="I55" s="26">
        <v>0</v>
      </c>
      <c r="J55" s="26">
        <v>0</v>
      </c>
    </row>
    <row r="56" spans="2:10" ht="65.25" customHeight="1" x14ac:dyDescent="0.3">
      <c r="B56" s="61"/>
      <c r="C56" s="61"/>
      <c r="D56" s="25" t="s">
        <v>101</v>
      </c>
      <c r="E56" s="26">
        <f t="shared" si="1"/>
        <v>0</v>
      </c>
      <c r="F56" s="26">
        <v>0</v>
      </c>
      <c r="G56" s="26">
        <v>0</v>
      </c>
      <c r="H56" s="26">
        <v>0</v>
      </c>
      <c r="I56" s="26">
        <v>0</v>
      </c>
      <c r="J56" s="26">
        <v>0</v>
      </c>
    </row>
    <row r="57" spans="2:10" x14ac:dyDescent="0.3">
      <c r="B57" s="61" t="s">
        <v>24</v>
      </c>
      <c r="C57" s="61" t="s">
        <v>25</v>
      </c>
      <c r="D57" s="25" t="s">
        <v>96</v>
      </c>
      <c r="E57" s="26">
        <f t="shared" si="1"/>
        <v>568388506.96000004</v>
      </c>
      <c r="F57" s="26">
        <f>F58+F59+F60+F62</f>
        <v>98757113.079999998</v>
      </c>
      <c r="G57" s="26">
        <f t="shared" ref="G57:J57" si="29">G58+G59+G60+G62</f>
        <v>120565455.96000001</v>
      </c>
      <c r="H57" s="26">
        <f t="shared" si="29"/>
        <v>116340242.31999999</v>
      </c>
      <c r="I57" s="26">
        <f t="shared" si="29"/>
        <v>116362847.8</v>
      </c>
      <c r="J57" s="26">
        <f t="shared" si="29"/>
        <v>116362847.8</v>
      </c>
    </row>
    <row r="58" spans="2:10" x14ac:dyDescent="0.3">
      <c r="B58" s="61"/>
      <c r="C58" s="61"/>
      <c r="D58" s="25" t="s">
        <v>97</v>
      </c>
      <c r="E58" s="26">
        <f t="shared" si="1"/>
        <v>0</v>
      </c>
      <c r="F58" s="26">
        <v>0</v>
      </c>
      <c r="G58" s="26">
        <v>0</v>
      </c>
      <c r="H58" s="26">
        <v>0</v>
      </c>
      <c r="I58" s="26">
        <v>0</v>
      </c>
      <c r="J58" s="26">
        <v>0</v>
      </c>
    </row>
    <row r="59" spans="2:10" ht="37.5" x14ac:dyDescent="0.3">
      <c r="B59" s="61"/>
      <c r="C59" s="61"/>
      <c r="D59" s="25" t="s">
        <v>98</v>
      </c>
      <c r="E59" s="26">
        <f t="shared" si="1"/>
        <v>433753084.06</v>
      </c>
      <c r="F59" s="26">
        <v>78656940.459999993</v>
      </c>
      <c r="G59" s="26">
        <v>97250859.030000001</v>
      </c>
      <c r="H59" s="26">
        <v>85940893.030000001</v>
      </c>
      <c r="I59" s="26">
        <v>85952195.769999996</v>
      </c>
      <c r="J59" s="26">
        <v>85952195.769999996</v>
      </c>
    </row>
    <row r="60" spans="2:10" ht="56.25" x14ac:dyDescent="0.3">
      <c r="B60" s="61"/>
      <c r="C60" s="61"/>
      <c r="D60" s="25" t="s">
        <v>99</v>
      </c>
      <c r="E60" s="26">
        <f t="shared" si="1"/>
        <v>134635422.90000001</v>
      </c>
      <c r="F60" s="26">
        <f>F61</f>
        <v>20100172.620000001</v>
      </c>
      <c r="G60" s="26">
        <f t="shared" ref="G60:J60" si="30">G61</f>
        <v>23314596.93</v>
      </c>
      <c r="H60" s="26">
        <f t="shared" si="30"/>
        <v>30399349.289999999</v>
      </c>
      <c r="I60" s="26">
        <f t="shared" si="30"/>
        <v>30410652.030000001</v>
      </c>
      <c r="J60" s="26">
        <f t="shared" si="30"/>
        <v>30410652.030000001</v>
      </c>
    </row>
    <row r="61" spans="2:10" x14ac:dyDescent="0.3">
      <c r="B61" s="61"/>
      <c r="C61" s="61"/>
      <c r="D61" s="25" t="s">
        <v>100</v>
      </c>
      <c r="E61" s="26">
        <f t="shared" si="1"/>
        <v>134635422.90000001</v>
      </c>
      <c r="F61" s="26">
        <v>20100172.620000001</v>
      </c>
      <c r="G61" s="26">
        <v>23314596.93</v>
      </c>
      <c r="H61" s="26">
        <v>30399349.289999999</v>
      </c>
      <c r="I61" s="26">
        <v>30410652.030000001</v>
      </c>
      <c r="J61" s="26">
        <v>30410652.030000001</v>
      </c>
    </row>
    <row r="62" spans="2:10" ht="37.5" x14ac:dyDescent="0.3">
      <c r="B62" s="61"/>
      <c r="C62" s="61"/>
      <c r="D62" s="25" t="s">
        <v>101</v>
      </c>
      <c r="E62" s="26">
        <f t="shared" si="1"/>
        <v>0</v>
      </c>
      <c r="F62" s="26">
        <v>0</v>
      </c>
      <c r="G62" s="26">
        <v>0</v>
      </c>
      <c r="H62" s="26">
        <v>0</v>
      </c>
      <c r="I62" s="26">
        <v>0</v>
      </c>
      <c r="J62" s="26">
        <v>0</v>
      </c>
    </row>
    <row r="63" spans="2:10" x14ac:dyDescent="0.3">
      <c r="B63" s="61" t="s">
        <v>26</v>
      </c>
      <c r="C63" s="61" t="s">
        <v>27</v>
      </c>
      <c r="D63" s="25" t="s">
        <v>96</v>
      </c>
      <c r="E63" s="26">
        <f t="shared" si="1"/>
        <v>10533131.77</v>
      </c>
      <c r="F63" s="26">
        <f>F64+F65+F66+F68</f>
        <v>4123000</v>
      </c>
      <c r="G63" s="26">
        <f t="shared" ref="G63:J63" si="31">G64+G65+G66+G68</f>
        <v>2853000</v>
      </c>
      <c r="H63" s="26">
        <f t="shared" si="31"/>
        <v>0</v>
      </c>
      <c r="I63" s="26">
        <f t="shared" si="31"/>
        <v>0</v>
      </c>
      <c r="J63" s="26">
        <f t="shared" si="31"/>
        <v>3557131.77</v>
      </c>
    </row>
    <row r="64" spans="2:10" x14ac:dyDescent="0.3">
      <c r="B64" s="61"/>
      <c r="C64" s="61"/>
      <c r="D64" s="25" t="s">
        <v>97</v>
      </c>
      <c r="E64" s="26">
        <f t="shared" si="1"/>
        <v>0</v>
      </c>
      <c r="F64" s="26">
        <v>0</v>
      </c>
      <c r="G64" s="26">
        <v>0</v>
      </c>
      <c r="H64" s="26">
        <v>0</v>
      </c>
      <c r="I64" s="26">
        <v>0</v>
      </c>
      <c r="J64" s="26">
        <v>0</v>
      </c>
    </row>
    <row r="65" spans="2:10" ht="37.5" x14ac:dyDescent="0.3">
      <c r="B65" s="61"/>
      <c r="C65" s="61"/>
      <c r="D65" s="25" t="s">
        <v>98</v>
      </c>
      <c r="E65" s="26">
        <f t="shared" si="1"/>
        <v>0</v>
      </c>
      <c r="F65" s="26">
        <v>0</v>
      </c>
      <c r="G65" s="26">
        <v>0</v>
      </c>
      <c r="H65" s="26">
        <v>0</v>
      </c>
      <c r="I65" s="26">
        <v>0</v>
      </c>
      <c r="J65" s="26">
        <v>0</v>
      </c>
    </row>
    <row r="66" spans="2:10" ht="56.25" x14ac:dyDescent="0.3">
      <c r="B66" s="61"/>
      <c r="C66" s="61"/>
      <c r="D66" s="25" t="s">
        <v>99</v>
      </c>
      <c r="E66" s="26">
        <f t="shared" si="1"/>
        <v>10533131.77</v>
      </c>
      <c r="F66" s="26">
        <f>F67</f>
        <v>4123000</v>
      </c>
      <c r="G66" s="26">
        <f t="shared" ref="G66:J66" si="32">G67</f>
        <v>2853000</v>
      </c>
      <c r="H66" s="26">
        <f t="shared" si="32"/>
        <v>0</v>
      </c>
      <c r="I66" s="26">
        <f t="shared" si="32"/>
        <v>0</v>
      </c>
      <c r="J66" s="26">
        <f t="shared" si="32"/>
        <v>3557131.77</v>
      </c>
    </row>
    <row r="67" spans="2:10" x14ac:dyDescent="0.3">
      <c r="B67" s="61"/>
      <c r="C67" s="61"/>
      <c r="D67" s="25" t="s">
        <v>100</v>
      </c>
      <c r="E67" s="26">
        <f t="shared" si="1"/>
        <v>10533131.77</v>
      </c>
      <c r="F67" s="26">
        <v>4123000</v>
      </c>
      <c r="G67" s="26">
        <v>2853000</v>
      </c>
      <c r="H67" s="26">
        <v>0</v>
      </c>
      <c r="I67" s="26">
        <v>0</v>
      </c>
      <c r="J67" s="26">
        <v>3557131.77</v>
      </c>
    </row>
    <row r="68" spans="2:10" ht="37.5" x14ac:dyDescent="0.3">
      <c r="B68" s="61"/>
      <c r="C68" s="61"/>
      <c r="D68" s="25" t="s">
        <v>101</v>
      </c>
      <c r="E68" s="26">
        <f t="shared" si="1"/>
        <v>0</v>
      </c>
      <c r="F68" s="26">
        <v>0</v>
      </c>
      <c r="G68" s="26">
        <v>0</v>
      </c>
      <c r="H68" s="26">
        <v>0</v>
      </c>
      <c r="I68" s="26">
        <v>0</v>
      </c>
      <c r="J68" s="26">
        <v>0</v>
      </c>
    </row>
    <row r="69" spans="2:10" x14ac:dyDescent="0.3">
      <c r="B69" s="61" t="s">
        <v>29</v>
      </c>
      <c r="C69" s="61" t="s">
        <v>30</v>
      </c>
      <c r="D69" s="25" t="s">
        <v>96</v>
      </c>
      <c r="E69" s="26">
        <f t="shared" si="1"/>
        <v>0</v>
      </c>
      <c r="F69" s="26">
        <v>0</v>
      </c>
      <c r="G69" s="26">
        <v>0</v>
      </c>
      <c r="H69" s="26">
        <v>0</v>
      </c>
      <c r="I69" s="26">
        <v>0</v>
      </c>
      <c r="J69" s="26">
        <v>0</v>
      </c>
    </row>
    <row r="70" spans="2:10" x14ac:dyDescent="0.3">
      <c r="B70" s="61"/>
      <c r="C70" s="61"/>
      <c r="D70" s="25" t="s">
        <v>97</v>
      </c>
      <c r="E70" s="26">
        <f t="shared" si="1"/>
        <v>0</v>
      </c>
      <c r="F70" s="26">
        <v>0</v>
      </c>
      <c r="G70" s="26">
        <v>0</v>
      </c>
      <c r="H70" s="26">
        <v>0</v>
      </c>
      <c r="I70" s="26">
        <v>0</v>
      </c>
      <c r="J70" s="26">
        <v>0</v>
      </c>
    </row>
    <row r="71" spans="2:10" ht="37.5" x14ac:dyDescent="0.3">
      <c r="B71" s="61"/>
      <c r="C71" s="61"/>
      <c r="D71" s="25" t="s">
        <v>98</v>
      </c>
      <c r="E71" s="26">
        <f t="shared" si="1"/>
        <v>0</v>
      </c>
      <c r="F71" s="26">
        <v>0</v>
      </c>
      <c r="G71" s="26">
        <v>0</v>
      </c>
      <c r="H71" s="26">
        <v>0</v>
      </c>
      <c r="I71" s="26">
        <v>0</v>
      </c>
      <c r="J71" s="26">
        <v>0</v>
      </c>
    </row>
    <row r="72" spans="2:10" ht="56.25" x14ac:dyDescent="0.3">
      <c r="B72" s="61"/>
      <c r="C72" s="61"/>
      <c r="D72" s="25" t="s">
        <v>99</v>
      </c>
      <c r="E72" s="26">
        <f t="shared" si="1"/>
        <v>0</v>
      </c>
      <c r="F72" s="26">
        <v>0</v>
      </c>
      <c r="G72" s="26">
        <v>0</v>
      </c>
      <c r="H72" s="26">
        <v>0</v>
      </c>
      <c r="I72" s="26">
        <v>0</v>
      </c>
      <c r="J72" s="26">
        <v>0</v>
      </c>
    </row>
    <row r="73" spans="2:10" x14ac:dyDescent="0.3">
      <c r="B73" s="61"/>
      <c r="C73" s="61"/>
      <c r="D73" s="25" t="s">
        <v>100</v>
      </c>
      <c r="E73" s="26">
        <f t="shared" si="1"/>
        <v>0</v>
      </c>
      <c r="F73" s="26">
        <v>0</v>
      </c>
      <c r="G73" s="26">
        <v>0</v>
      </c>
      <c r="H73" s="26">
        <v>0</v>
      </c>
      <c r="I73" s="26">
        <v>0</v>
      </c>
      <c r="J73" s="26">
        <v>0</v>
      </c>
    </row>
    <row r="74" spans="2:10" ht="37.5" x14ac:dyDescent="0.3">
      <c r="B74" s="61"/>
      <c r="C74" s="61"/>
      <c r="D74" s="25" t="s">
        <v>101</v>
      </c>
      <c r="E74" s="26">
        <f t="shared" ref="E74:E137" si="33">F74+G74+H74+I74+J74</f>
        <v>0</v>
      </c>
      <c r="F74" s="26">
        <v>0</v>
      </c>
      <c r="G74" s="26">
        <v>0</v>
      </c>
      <c r="H74" s="26">
        <v>0</v>
      </c>
      <c r="I74" s="26">
        <v>0</v>
      </c>
      <c r="J74" s="26">
        <v>0</v>
      </c>
    </row>
    <row r="75" spans="2:10" x14ac:dyDescent="0.3">
      <c r="B75" s="57" t="s">
        <v>31</v>
      </c>
      <c r="C75" s="59" t="s">
        <v>32</v>
      </c>
      <c r="D75" s="23" t="s">
        <v>96</v>
      </c>
      <c r="E75" s="24">
        <f t="shared" si="33"/>
        <v>451636544.26999998</v>
      </c>
      <c r="F75" s="24">
        <f>F76+F77+F78+F80</f>
        <v>111643692.27000001</v>
      </c>
      <c r="G75" s="24">
        <f t="shared" ref="G75:J75" si="34">G76+G77+G78+G80</f>
        <v>42310737.990000002</v>
      </c>
      <c r="H75" s="24">
        <f t="shared" si="34"/>
        <v>67100191.630000003</v>
      </c>
      <c r="I75" s="24">
        <f t="shared" si="34"/>
        <v>64192205.5</v>
      </c>
      <c r="J75" s="24">
        <f t="shared" si="34"/>
        <v>166389716.88</v>
      </c>
    </row>
    <row r="76" spans="2:10" x14ac:dyDescent="0.3">
      <c r="B76" s="57"/>
      <c r="C76" s="59"/>
      <c r="D76" s="23" t="s">
        <v>97</v>
      </c>
      <c r="E76" s="24">
        <f t="shared" si="33"/>
        <v>242535995.24000001</v>
      </c>
      <c r="F76" s="24">
        <f>F82+F88+F94+F100+F106+F112+F118+F124+F130</f>
        <v>49015543.310000002</v>
      </c>
      <c r="G76" s="24">
        <f t="shared" ref="G76:J76" si="35">G82+G88+G94+G100+G106+G112+G118+G124+G130</f>
        <v>11368727.970000001</v>
      </c>
      <c r="H76" s="24">
        <f t="shared" si="35"/>
        <v>35653999.990000002</v>
      </c>
      <c r="I76" s="24">
        <f t="shared" si="35"/>
        <v>38354223.980000004</v>
      </c>
      <c r="J76" s="24">
        <f t="shared" si="35"/>
        <v>108143499.98999999</v>
      </c>
    </row>
    <row r="77" spans="2:10" ht="37.5" x14ac:dyDescent="0.3">
      <c r="B77" s="57"/>
      <c r="C77" s="59"/>
      <c r="D77" s="23" t="s">
        <v>98</v>
      </c>
      <c r="E77" s="24">
        <f t="shared" si="33"/>
        <v>183559733.22</v>
      </c>
      <c r="F77" s="24">
        <f>F83+F89+F95+F101+F107+F113+F119+F125+F131</f>
        <v>54924059.060000002</v>
      </c>
      <c r="G77" s="24">
        <f t="shared" ref="G77:J77" si="36">G83+G89+G95+G101+G107+G113+G119+G125+G131</f>
        <v>24911365.190000001</v>
      </c>
      <c r="H77" s="24">
        <f t="shared" si="36"/>
        <v>28145730.460000001</v>
      </c>
      <c r="I77" s="24">
        <f t="shared" si="36"/>
        <v>22609172.940000001</v>
      </c>
      <c r="J77" s="24">
        <f t="shared" si="36"/>
        <v>52969405.57</v>
      </c>
    </row>
    <row r="78" spans="2:10" ht="56.25" x14ac:dyDescent="0.3">
      <c r="B78" s="57"/>
      <c r="C78" s="59"/>
      <c r="D78" s="23" t="s">
        <v>99</v>
      </c>
      <c r="E78" s="24">
        <f t="shared" si="33"/>
        <v>25540815.810000002</v>
      </c>
      <c r="F78" s="24">
        <f>F79</f>
        <v>7704089.9000000004</v>
      </c>
      <c r="G78" s="24">
        <f t="shared" ref="G78:J78" si="37">G79</f>
        <v>6030644.8300000001</v>
      </c>
      <c r="H78" s="24">
        <f t="shared" si="37"/>
        <v>3300461.18</v>
      </c>
      <c r="I78" s="24">
        <f t="shared" si="37"/>
        <v>3228808.58</v>
      </c>
      <c r="J78" s="24">
        <f t="shared" si="37"/>
        <v>5276811.32</v>
      </c>
    </row>
    <row r="79" spans="2:10" x14ac:dyDescent="0.3">
      <c r="B79" s="57"/>
      <c r="C79" s="59"/>
      <c r="D79" s="23" t="s">
        <v>100</v>
      </c>
      <c r="E79" s="24">
        <f t="shared" si="33"/>
        <v>25540815.810000002</v>
      </c>
      <c r="F79" s="24">
        <f>F85+F97+F103+F109+F115+F121+F127+F133+F91</f>
        <v>7704089.9000000004</v>
      </c>
      <c r="G79" s="24">
        <f t="shared" ref="G79:J79" si="38">G85+G97+G103+G109+G115+G121+G127+G133+G91</f>
        <v>6030644.8300000001</v>
      </c>
      <c r="H79" s="24">
        <f t="shared" si="38"/>
        <v>3300461.18</v>
      </c>
      <c r="I79" s="24">
        <f t="shared" si="38"/>
        <v>3228808.58</v>
      </c>
      <c r="J79" s="24">
        <f t="shared" si="38"/>
        <v>5276811.32</v>
      </c>
    </row>
    <row r="80" spans="2:10" ht="37.5" x14ac:dyDescent="0.3">
      <c r="B80" s="57"/>
      <c r="C80" s="59"/>
      <c r="D80" s="23" t="s">
        <v>101</v>
      </c>
      <c r="E80" s="24">
        <f t="shared" si="33"/>
        <v>0</v>
      </c>
      <c r="F80" s="24">
        <f>F86+F92+F98+F104+F110+F116+F122+F128+F134</f>
        <v>0</v>
      </c>
      <c r="G80" s="24">
        <f t="shared" ref="G80:J80" si="39">G86+G92+G98+G104+G110+G116+G122+G128+G134</f>
        <v>0</v>
      </c>
      <c r="H80" s="24">
        <f t="shared" si="39"/>
        <v>0</v>
      </c>
      <c r="I80" s="24">
        <f t="shared" si="39"/>
        <v>0</v>
      </c>
      <c r="J80" s="24">
        <f t="shared" si="39"/>
        <v>0</v>
      </c>
    </row>
    <row r="81" spans="2:10" x14ac:dyDescent="0.3">
      <c r="B81" s="61" t="s">
        <v>33</v>
      </c>
      <c r="C81" s="61" t="s">
        <v>34</v>
      </c>
      <c r="D81" s="25" t="s">
        <v>96</v>
      </c>
      <c r="E81" s="26">
        <f t="shared" si="33"/>
        <v>78281919.210000008</v>
      </c>
      <c r="F81" s="26">
        <f>F82+F83+F84+F86</f>
        <v>16422222.23</v>
      </c>
      <c r="G81" s="26">
        <f t="shared" ref="G81:J81" si="40">G82+G83+G84+G86</f>
        <v>15949393.939999999</v>
      </c>
      <c r="H81" s="26">
        <f t="shared" si="40"/>
        <v>15888888.890000001</v>
      </c>
      <c r="I81" s="26">
        <f t="shared" si="40"/>
        <v>15213333.34</v>
      </c>
      <c r="J81" s="26">
        <f t="shared" si="40"/>
        <v>14808080.810000001</v>
      </c>
    </row>
    <row r="82" spans="2:10" x14ac:dyDescent="0.3">
      <c r="B82" s="61"/>
      <c r="C82" s="61"/>
      <c r="D82" s="25" t="s">
        <v>97</v>
      </c>
      <c r="E82" s="26">
        <f t="shared" si="33"/>
        <v>56552411.910000004</v>
      </c>
      <c r="F82" s="22">
        <v>11705759.98</v>
      </c>
      <c r="G82" s="22">
        <v>11368727.970000001</v>
      </c>
      <c r="H82" s="22">
        <v>11325599.99</v>
      </c>
      <c r="I82" s="22">
        <v>11597123.98</v>
      </c>
      <c r="J82" s="22">
        <v>10555199.99</v>
      </c>
    </row>
    <row r="83" spans="2:10" ht="37.5" x14ac:dyDescent="0.3">
      <c r="B83" s="61"/>
      <c r="C83" s="61"/>
      <c r="D83" s="25" t="s">
        <v>98</v>
      </c>
      <c r="E83" s="26">
        <f t="shared" si="33"/>
        <v>20946688.090000004</v>
      </c>
      <c r="F83" s="22">
        <v>4552240.0199999996</v>
      </c>
      <c r="G83" s="22">
        <v>4421172.03</v>
      </c>
      <c r="H83" s="22">
        <v>4404400.01</v>
      </c>
      <c r="I83" s="22">
        <v>3464076.02</v>
      </c>
      <c r="J83" s="22">
        <v>4104800.01</v>
      </c>
    </row>
    <row r="84" spans="2:10" ht="56.25" x14ac:dyDescent="0.3">
      <c r="B84" s="61"/>
      <c r="C84" s="61"/>
      <c r="D84" s="25" t="s">
        <v>99</v>
      </c>
      <c r="E84" s="26">
        <f t="shared" si="33"/>
        <v>782819.21</v>
      </c>
      <c r="F84" s="26">
        <f>F85</f>
        <v>164222.23000000001</v>
      </c>
      <c r="G84" s="26">
        <f t="shared" ref="G84:J84" si="41">G85</f>
        <v>159493.94</v>
      </c>
      <c r="H84" s="26">
        <f t="shared" si="41"/>
        <v>158888.89000000001</v>
      </c>
      <c r="I84" s="26">
        <f t="shared" si="41"/>
        <v>152133.34</v>
      </c>
      <c r="J84" s="26">
        <f t="shared" si="41"/>
        <v>148080.81</v>
      </c>
    </row>
    <row r="85" spans="2:10" x14ac:dyDescent="0.3">
      <c r="B85" s="61"/>
      <c r="C85" s="61"/>
      <c r="D85" s="25" t="s">
        <v>100</v>
      </c>
      <c r="E85" s="26">
        <f t="shared" si="33"/>
        <v>782819.21</v>
      </c>
      <c r="F85" s="26">
        <v>164222.23000000001</v>
      </c>
      <c r="G85" s="22">
        <v>159493.94</v>
      </c>
      <c r="H85" s="26">
        <v>158888.89000000001</v>
      </c>
      <c r="I85" s="26">
        <v>152133.34</v>
      </c>
      <c r="J85" s="26">
        <v>148080.81</v>
      </c>
    </row>
    <row r="86" spans="2:10" ht="37.5" x14ac:dyDescent="0.3">
      <c r="B86" s="61"/>
      <c r="C86" s="61"/>
      <c r="D86" s="25" t="s">
        <v>101</v>
      </c>
      <c r="E86" s="26">
        <f t="shared" si="33"/>
        <v>0</v>
      </c>
      <c r="F86" s="22">
        <v>0</v>
      </c>
      <c r="G86" s="22">
        <v>0</v>
      </c>
      <c r="H86" s="22">
        <v>0</v>
      </c>
      <c r="I86" s="22">
        <v>0</v>
      </c>
      <c r="J86" s="22">
        <v>0</v>
      </c>
    </row>
    <row r="87" spans="2:10" x14ac:dyDescent="0.3">
      <c r="B87" s="61" t="s">
        <v>35</v>
      </c>
      <c r="C87" s="61" t="s">
        <v>36</v>
      </c>
      <c r="D87" s="25" t="s">
        <v>96</v>
      </c>
      <c r="E87" s="26">
        <f t="shared" si="33"/>
        <v>354002493.13</v>
      </c>
      <c r="F87" s="26">
        <f>F88+F89+F90+F92</f>
        <v>89538327.530000001</v>
      </c>
      <c r="G87" s="26">
        <f t="shared" ref="G87:J87" si="42">G88+G89+G90+G92</f>
        <v>19317071.300000001</v>
      </c>
      <c r="H87" s="26">
        <f t="shared" si="42"/>
        <v>46886586.07</v>
      </c>
      <c r="I87" s="26">
        <f t="shared" si="42"/>
        <v>47828872.160000004</v>
      </c>
      <c r="J87" s="26">
        <f t="shared" si="42"/>
        <v>150431636.06999999</v>
      </c>
    </row>
    <row r="88" spans="2:10" x14ac:dyDescent="0.3">
      <c r="B88" s="61"/>
      <c r="C88" s="61"/>
      <c r="D88" s="25" t="s">
        <v>97</v>
      </c>
      <c r="E88" s="26">
        <f t="shared" si="33"/>
        <v>185983583.32999998</v>
      </c>
      <c r="F88" s="26">
        <v>37309783.329999998</v>
      </c>
      <c r="G88" s="26">
        <v>0</v>
      </c>
      <c r="H88" s="26">
        <v>24328400</v>
      </c>
      <c r="I88" s="26">
        <v>26757100</v>
      </c>
      <c r="J88" s="26">
        <v>97588300</v>
      </c>
    </row>
    <row r="89" spans="2:10" ht="37.5" x14ac:dyDescent="0.3">
      <c r="B89" s="61"/>
      <c r="C89" s="61"/>
      <c r="D89" s="25" t="s">
        <v>98</v>
      </c>
      <c r="E89" s="26">
        <f t="shared" si="33"/>
        <v>154051771.13</v>
      </c>
      <c r="F89" s="26">
        <v>47994619.039999999</v>
      </c>
      <c r="G89" s="26">
        <v>17370364.16</v>
      </c>
      <c r="H89" s="26">
        <v>20677085.449999999</v>
      </c>
      <c r="I89" s="26">
        <v>19145096.920000002</v>
      </c>
      <c r="J89" s="26">
        <v>48864605.560000002</v>
      </c>
    </row>
    <row r="90" spans="2:10" ht="56.25" x14ac:dyDescent="0.3">
      <c r="B90" s="61"/>
      <c r="C90" s="61"/>
      <c r="D90" s="25" t="s">
        <v>99</v>
      </c>
      <c r="E90" s="26">
        <f t="shared" si="33"/>
        <v>13967138.67</v>
      </c>
      <c r="F90" s="26">
        <f>F91</f>
        <v>4233925.16</v>
      </c>
      <c r="G90" s="26">
        <f t="shared" ref="G90:J90" si="43">G91</f>
        <v>1946707.14</v>
      </c>
      <c r="H90" s="26">
        <f t="shared" si="43"/>
        <v>1881100.62</v>
      </c>
      <c r="I90" s="26">
        <f t="shared" si="43"/>
        <v>1926675.24</v>
      </c>
      <c r="J90" s="26">
        <f t="shared" si="43"/>
        <v>3978730.51</v>
      </c>
    </row>
    <row r="91" spans="2:10" x14ac:dyDescent="0.3">
      <c r="B91" s="61"/>
      <c r="C91" s="61"/>
      <c r="D91" s="25" t="s">
        <v>100</v>
      </c>
      <c r="E91" s="26">
        <f t="shared" si="33"/>
        <v>13967138.67</v>
      </c>
      <c r="F91" s="26">
        <v>4233925.16</v>
      </c>
      <c r="G91" s="26">
        <v>1946707.14</v>
      </c>
      <c r="H91" s="26">
        <v>1881100.62</v>
      </c>
      <c r="I91" s="26">
        <v>1926675.24</v>
      </c>
      <c r="J91" s="26">
        <v>3978730.51</v>
      </c>
    </row>
    <row r="92" spans="2:10" ht="37.5" x14ac:dyDescent="0.3">
      <c r="B92" s="61"/>
      <c r="C92" s="61"/>
      <c r="D92" s="25" t="s">
        <v>101</v>
      </c>
      <c r="E92" s="26">
        <f t="shared" si="33"/>
        <v>0</v>
      </c>
      <c r="F92" s="24">
        <v>0</v>
      </c>
      <c r="G92" s="26">
        <v>0</v>
      </c>
      <c r="H92" s="26">
        <v>0</v>
      </c>
      <c r="I92" s="26">
        <v>0</v>
      </c>
      <c r="J92" s="26">
        <v>0</v>
      </c>
    </row>
    <row r="93" spans="2:10" x14ac:dyDescent="0.3">
      <c r="B93" s="61" t="s">
        <v>37</v>
      </c>
      <c r="C93" s="61" t="s">
        <v>38</v>
      </c>
      <c r="D93" s="25" t="s">
        <v>96</v>
      </c>
      <c r="E93" s="26">
        <f t="shared" si="33"/>
        <v>2950000</v>
      </c>
      <c r="F93" s="26">
        <f>F94+F95+F96+F98</f>
        <v>1600000</v>
      </c>
      <c r="G93" s="26">
        <f t="shared" ref="G93:J93" si="44">G94+G95+G96+G98</f>
        <v>1350000</v>
      </c>
      <c r="H93" s="26">
        <f t="shared" si="44"/>
        <v>0</v>
      </c>
      <c r="I93" s="26">
        <f t="shared" si="44"/>
        <v>0</v>
      </c>
      <c r="J93" s="26">
        <f t="shared" si="44"/>
        <v>0</v>
      </c>
    </row>
    <row r="94" spans="2:10" x14ac:dyDescent="0.3">
      <c r="B94" s="61"/>
      <c r="C94" s="61"/>
      <c r="D94" s="25" t="s">
        <v>97</v>
      </c>
      <c r="E94" s="26">
        <f t="shared" si="33"/>
        <v>0</v>
      </c>
      <c r="F94" s="26">
        <v>0</v>
      </c>
      <c r="G94" s="26">
        <v>0</v>
      </c>
      <c r="H94" s="26">
        <v>0</v>
      </c>
      <c r="I94" s="26">
        <v>0</v>
      </c>
      <c r="J94" s="26">
        <v>0</v>
      </c>
    </row>
    <row r="95" spans="2:10" ht="37.5" x14ac:dyDescent="0.3">
      <c r="B95" s="61"/>
      <c r="C95" s="61"/>
      <c r="D95" s="25" t="s">
        <v>98</v>
      </c>
      <c r="E95" s="26">
        <f t="shared" si="33"/>
        <v>0</v>
      </c>
      <c r="F95" s="26">
        <v>0</v>
      </c>
      <c r="G95" s="26">
        <v>0</v>
      </c>
      <c r="H95" s="26">
        <v>0</v>
      </c>
      <c r="I95" s="26">
        <v>0</v>
      </c>
      <c r="J95" s="26">
        <v>0</v>
      </c>
    </row>
    <row r="96" spans="2:10" ht="56.25" x14ac:dyDescent="0.3">
      <c r="B96" s="61"/>
      <c r="C96" s="61"/>
      <c r="D96" s="25" t="s">
        <v>99</v>
      </c>
      <c r="E96" s="26">
        <f t="shared" si="33"/>
        <v>2950000</v>
      </c>
      <c r="F96" s="26">
        <f>F97</f>
        <v>1600000</v>
      </c>
      <c r="G96" s="26">
        <f t="shared" ref="G96:J96" si="45">G97</f>
        <v>1350000</v>
      </c>
      <c r="H96" s="26">
        <f t="shared" si="45"/>
        <v>0</v>
      </c>
      <c r="I96" s="26">
        <f t="shared" si="45"/>
        <v>0</v>
      </c>
      <c r="J96" s="26">
        <f t="shared" si="45"/>
        <v>0</v>
      </c>
    </row>
    <row r="97" spans="2:10" x14ac:dyDescent="0.3">
      <c r="B97" s="61"/>
      <c r="C97" s="61"/>
      <c r="D97" s="25" t="s">
        <v>100</v>
      </c>
      <c r="E97" s="26">
        <f t="shared" si="33"/>
        <v>2950000</v>
      </c>
      <c r="F97" s="26">
        <v>1600000</v>
      </c>
      <c r="G97" s="26">
        <v>1350000</v>
      </c>
      <c r="H97" s="26">
        <v>0</v>
      </c>
      <c r="I97" s="26">
        <v>0</v>
      </c>
      <c r="J97" s="26">
        <v>0</v>
      </c>
    </row>
    <row r="98" spans="2:10" ht="37.5" x14ac:dyDescent="0.3">
      <c r="B98" s="61"/>
      <c r="C98" s="61"/>
      <c r="D98" s="25" t="s">
        <v>101</v>
      </c>
      <c r="E98" s="26">
        <f t="shared" si="33"/>
        <v>0</v>
      </c>
      <c r="F98" s="26">
        <v>0</v>
      </c>
      <c r="G98" s="26">
        <v>0</v>
      </c>
      <c r="H98" s="26">
        <v>0</v>
      </c>
      <c r="I98" s="26">
        <v>0</v>
      </c>
      <c r="J98" s="26">
        <v>0</v>
      </c>
    </row>
    <row r="99" spans="2:10" x14ac:dyDescent="0.3">
      <c r="B99" s="61" t="s">
        <v>39</v>
      </c>
      <c r="C99" s="61" t="s">
        <v>40</v>
      </c>
      <c r="D99" s="25" t="s">
        <v>96</v>
      </c>
      <c r="E99" s="26">
        <f t="shared" si="33"/>
        <v>9512526.6799999997</v>
      </c>
      <c r="F99" s="26">
        <f>F100+F101+F102+F104</f>
        <v>2641333.34</v>
      </c>
      <c r="G99" s="26">
        <f t="shared" ref="G99:J99" si="46">G100+G101+G102+G104</f>
        <v>3466476.67</v>
      </c>
      <c r="H99" s="26">
        <f t="shared" si="46"/>
        <v>3404716.67</v>
      </c>
      <c r="I99" s="26">
        <f t="shared" si="46"/>
        <v>0</v>
      </c>
      <c r="J99" s="26">
        <f t="shared" si="46"/>
        <v>0</v>
      </c>
    </row>
    <row r="100" spans="2:10" x14ac:dyDescent="0.3">
      <c r="B100" s="61"/>
      <c r="C100" s="61"/>
      <c r="D100" s="25" t="s">
        <v>97</v>
      </c>
      <c r="E100" s="26">
        <f t="shared" si="33"/>
        <v>0</v>
      </c>
      <c r="F100" s="26">
        <v>0</v>
      </c>
      <c r="G100" s="26">
        <v>0</v>
      </c>
      <c r="H100" s="26">
        <v>0</v>
      </c>
      <c r="I100" s="26">
        <v>0</v>
      </c>
      <c r="J100" s="26">
        <v>0</v>
      </c>
    </row>
    <row r="101" spans="2:10" ht="37.5" x14ac:dyDescent="0.3">
      <c r="B101" s="61"/>
      <c r="C101" s="61"/>
      <c r="D101" s="25" t="s">
        <v>98</v>
      </c>
      <c r="E101" s="26">
        <f t="shared" si="33"/>
        <v>8561274</v>
      </c>
      <c r="F101" s="26">
        <v>2377200</v>
      </c>
      <c r="G101" s="26">
        <v>3119829</v>
      </c>
      <c r="H101" s="26">
        <v>3064245</v>
      </c>
      <c r="I101" s="26">
        <v>0</v>
      </c>
      <c r="J101" s="26">
        <v>0</v>
      </c>
    </row>
    <row r="102" spans="2:10" ht="56.25" x14ac:dyDescent="0.3">
      <c r="B102" s="61"/>
      <c r="C102" s="61"/>
      <c r="D102" s="25" t="s">
        <v>99</v>
      </c>
      <c r="E102" s="26">
        <f t="shared" si="33"/>
        <v>951252.67999999993</v>
      </c>
      <c r="F102" s="26">
        <f>F103</f>
        <v>264133.34000000003</v>
      </c>
      <c r="G102" s="26">
        <f t="shared" ref="G102:J102" si="47">G103</f>
        <v>346647.67</v>
      </c>
      <c r="H102" s="26">
        <f t="shared" si="47"/>
        <v>340471.67</v>
      </c>
      <c r="I102" s="26">
        <f t="shared" si="47"/>
        <v>0</v>
      </c>
      <c r="J102" s="26">
        <f t="shared" si="47"/>
        <v>0</v>
      </c>
    </row>
    <row r="103" spans="2:10" x14ac:dyDescent="0.3">
      <c r="B103" s="61"/>
      <c r="C103" s="61"/>
      <c r="D103" s="25" t="s">
        <v>100</v>
      </c>
      <c r="E103" s="26">
        <f t="shared" si="33"/>
        <v>951252.67999999993</v>
      </c>
      <c r="F103" s="26">
        <v>264133.34000000003</v>
      </c>
      <c r="G103" s="26">
        <v>346647.67</v>
      </c>
      <c r="H103" s="26">
        <v>340471.67</v>
      </c>
      <c r="I103" s="26">
        <v>0</v>
      </c>
      <c r="J103" s="26">
        <v>0</v>
      </c>
    </row>
    <row r="104" spans="2:10" ht="37.5" x14ac:dyDescent="0.3">
      <c r="B104" s="61"/>
      <c r="C104" s="61"/>
      <c r="D104" s="25" t="s">
        <v>101</v>
      </c>
      <c r="E104" s="26">
        <f t="shared" si="33"/>
        <v>0</v>
      </c>
      <c r="F104" s="26">
        <v>0</v>
      </c>
      <c r="G104" s="26">
        <v>0</v>
      </c>
      <c r="H104" s="26">
        <v>0</v>
      </c>
      <c r="I104" s="26">
        <v>0</v>
      </c>
      <c r="J104" s="26">
        <v>0</v>
      </c>
    </row>
    <row r="105" spans="2:10" x14ac:dyDescent="0.3">
      <c r="B105" s="61" t="s">
        <v>41</v>
      </c>
      <c r="C105" s="61" t="s">
        <v>42</v>
      </c>
      <c r="D105" s="25" t="s">
        <v>96</v>
      </c>
      <c r="E105" s="26">
        <f t="shared" si="33"/>
        <v>5882636</v>
      </c>
      <c r="F105" s="26">
        <f>F106+F107+F108+F110</f>
        <v>1000000</v>
      </c>
      <c r="G105" s="26">
        <f t="shared" ref="G105:J105" si="48">G106+G107+G108+G110</f>
        <v>1662636</v>
      </c>
      <c r="H105" s="26">
        <f t="shared" si="48"/>
        <v>920000</v>
      </c>
      <c r="I105" s="26">
        <f t="shared" si="48"/>
        <v>1150000</v>
      </c>
      <c r="J105" s="26">
        <f t="shared" si="48"/>
        <v>1150000</v>
      </c>
    </row>
    <row r="106" spans="2:10" x14ac:dyDescent="0.3">
      <c r="B106" s="61"/>
      <c r="C106" s="61"/>
      <c r="D106" s="25" t="s">
        <v>97</v>
      </c>
      <c r="E106" s="26">
        <f t="shared" si="33"/>
        <v>0</v>
      </c>
      <c r="F106" s="26">
        <v>0</v>
      </c>
      <c r="G106" s="26">
        <v>0</v>
      </c>
      <c r="H106" s="26">
        <v>0</v>
      </c>
      <c r="I106" s="26">
        <v>0</v>
      </c>
      <c r="J106" s="26">
        <v>0</v>
      </c>
    </row>
    <row r="107" spans="2:10" ht="37.5" x14ac:dyDescent="0.3">
      <c r="B107" s="61"/>
      <c r="C107" s="61"/>
      <c r="D107" s="25" t="s">
        <v>98</v>
      </c>
      <c r="E107" s="26">
        <f t="shared" si="33"/>
        <v>0</v>
      </c>
      <c r="F107" s="26">
        <v>0</v>
      </c>
      <c r="G107" s="26">
        <v>0</v>
      </c>
      <c r="H107" s="26">
        <v>0</v>
      </c>
      <c r="I107" s="26">
        <v>0</v>
      </c>
      <c r="J107" s="26">
        <v>0</v>
      </c>
    </row>
    <row r="108" spans="2:10" ht="56.25" x14ac:dyDescent="0.3">
      <c r="B108" s="61"/>
      <c r="C108" s="61"/>
      <c r="D108" s="25" t="s">
        <v>99</v>
      </c>
      <c r="E108" s="26">
        <f t="shared" si="33"/>
        <v>5882636</v>
      </c>
      <c r="F108" s="26">
        <f>F109</f>
        <v>1000000</v>
      </c>
      <c r="G108" s="26">
        <f t="shared" ref="G108:J108" si="49">G109</f>
        <v>1662636</v>
      </c>
      <c r="H108" s="26">
        <f t="shared" si="49"/>
        <v>920000</v>
      </c>
      <c r="I108" s="26">
        <f t="shared" si="49"/>
        <v>1150000</v>
      </c>
      <c r="J108" s="26">
        <f t="shared" si="49"/>
        <v>1150000</v>
      </c>
    </row>
    <row r="109" spans="2:10" x14ac:dyDescent="0.3">
      <c r="B109" s="61"/>
      <c r="C109" s="61"/>
      <c r="D109" s="25" t="s">
        <v>100</v>
      </c>
      <c r="E109" s="26">
        <f t="shared" si="33"/>
        <v>5882636</v>
      </c>
      <c r="F109" s="26">
        <v>1000000</v>
      </c>
      <c r="G109" s="26">
        <v>1662636</v>
      </c>
      <c r="H109" s="26">
        <v>920000</v>
      </c>
      <c r="I109" s="26">
        <v>1150000</v>
      </c>
      <c r="J109" s="26">
        <v>1150000</v>
      </c>
    </row>
    <row r="110" spans="2:10" ht="37.5" x14ac:dyDescent="0.3">
      <c r="B110" s="61"/>
      <c r="C110" s="61"/>
      <c r="D110" s="25" t="s">
        <v>101</v>
      </c>
      <c r="E110" s="26">
        <f t="shared" si="33"/>
        <v>0</v>
      </c>
      <c r="F110" s="26">
        <v>0</v>
      </c>
      <c r="G110" s="26">
        <v>0</v>
      </c>
      <c r="H110" s="26">
        <v>0</v>
      </c>
      <c r="I110" s="26">
        <v>0</v>
      </c>
      <c r="J110" s="26">
        <v>0</v>
      </c>
    </row>
    <row r="111" spans="2:10" x14ac:dyDescent="0.3">
      <c r="B111" s="61" t="s">
        <v>43</v>
      </c>
      <c r="C111" s="61" t="s">
        <v>44</v>
      </c>
      <c r="D111" s="25" t="s">
        <v>96</v>
      </c>
      <c r="E111" s="26">
        <f t="shared" si="33"/>
        <v>0</v>
      </c>
      <c r="F111" s="26">
        <f>F112+F113+F114+F116</f>
        <v>0</v>
      </c>
      <c r="G111" s="26">
        <f t="shared" ref="G111" si="50">G112+G113+G114+G116</f>
        <v>0</v>
      </c>
      <c r="H111" s="26">
        <f t="shared" ref="H111" si="51">H112+H113+H114+H116</f>
        <v>0</v>
      </c>
      <c r="I111" s="26">
        <f t="shared" ref="I111" si="52">I112+I113+I114+I116</f>
        <v>0</v>
      </c>
      <c r="J111" s="26">
        <f t="shared" ref="J111" si="53">J112+J113+J114+J116</f>
        <v>0</v>
      </c>
    </row>
    <row r="112" spans="2:10" x14ac:dyDescent="0.3">
      <c r="B112" s="61"/>
      <c r="C112" s="61"/>
      <c r="D112" s="25" t="s">
        <v>97</v>
      </c>
      <c r="E112" s="26">
        <f t="shared" si="33"/>
        <v>0</v>
      </c>
      <c r="F112" s="26">
        <v>0</v>
      </c>
      <c r="G112" s="26">
        <v>0</v>
      </c>
      <c r="H112" s="26">
        <v>0</v>
      </c>
      <c r="I112" s="26">
        <v>0</v>
      </c>
      <c r="J112" s="26">
        <v>0</v>
      </c>
    </row>
    <row r="113" spans="2:10" ht="37.5" x14ac:dyDescent="0.3">
      <c r="B113" s="61"/>
      <c r="C113" s="61"/>
      <c r="D113" s="25" t="s">
        <v>98</v>
      </c>
      <c r="E113" s="26">
        <f t="shared" si="33"/>
        <v>0</v>
      </c>
      <c r="F113" s="26">
        <v>0</v>
      </c>
      <c r="G113" s="26">
        <v>0</v>
      </c>
      <c r="H113" s="26">
        <v>0</v>
      </c>
      <c r="I113" s="26">
        <v>0</v>
      </c>
      <c r="J113" s="26">
        <v>0</v>
      </c>
    </row>
    <row r="114" spans="2:10" ht="56.25" x14ac:dyDescent="0.3">
      <c r="B114" s="61"/>
      <c r="C114" s="61"/>
      <c r="D114" s="25" t="s">
        <v>99</v>
      </c>
      <c r="E114" s="26">
        <f t="shared" si="33"/>
        <v>0</v>
      </c>
      <c r="F114" s="26">
        <f>F115</f>
        <v>0</v>
      </c>
      <c r="G114" s="26">
        <f t="shared" ref="G114" si="54">G115</f>
        <v>0</v>
      </c>
      <c r="H114" s="26">
        <f t="shared" ref="H114" si="55">H115</f>
        <v>0</v>
      </c>
      <c r="I114" s="26">
        <f t="shared" ref="I114" si="56">I115</f>
        <v>0</v>
      </c>
      <c r="J114" s="26">
        <f t="shared" ref="J114" si="57">J115</f>
        <v>0</v>
      </c>
    </row>
    <row r="115" spans="2:10" x14ac:dyDescent="0.3">
      <c r="B115" s="61"/>
      <c r="C115" s="61"/>
      <c r="D115" s="25" t="s">
        <v>100</v>
      </c>
      <c r="E115" s="26">
        <f t="shared" si="33"/>
        <v>0</v>
      </c>
      <c r="F115" s="26">
        <v>0</v>
      </c>
      <c r="G115" s="26">
        <v>0</v>
      </c>
      <c r="H115" s="26">
        <v>0</v>
      </c>
      <c r="I115" s="26">
        <v>0</v>
      </c>
      <c r="J115" s="26">
        <v>0</v>
      </c>
    </row>
    <row r="116" spans="2:10" ht="37.5" x14ac:dyDescent="0.3">
      <c r="B116" s="61"/>
      <c r="C116" s="61"/>
      <c r="D116" s="25" t="s">
        <v>101</v>
      </c>
      <c r="E116" s="26">
        <f t="shared" si="33"/>
        <v>0</v>
      </c>
      <c r="F116" s="26">
        <v>0</v>
      </c>
      <c r="G116" s="26">
        <v>0</v>
      </c>
      <c r="H116" s="26">
        <v>0</v>
      </c>
      <c r="I116" s="26">
        <v>0</v>
      </c>
      <c r="J116" s="26">
        <v>0</v>
      </c>
    </row>
    <row r="117" spans="2:10" x14ac:dyDescent="0.3">
      <c r="B117" s="61" t="s">
        <v>45</v>
      </c>
      <c r="C117" s="61" t="s">
        <v>46</v>
      </c>
      <c r="D117" s="25" t="s">
        <v>96</v>
      </c>
      <c r="E117" s="26">
        <f t="shared" si="33"/>
        <v>0</v>
      </c>
      <c r="F117" s="26">
        <f>F118+F119+F120+F122</f>
        <v>0</v>
      </c>
      <c r="G117" s="26">
        <f t="shared" ref="G117" si="58">G118+G119+G120+G122</f>
        <v>0</v>
      </c>
      <c r="H117" s="26">
        <f t="shared" ref="H117" si="59">H118+H119+H120+H122</f>
        <v>0</v>
      </c>
      <c r="I117" s="26">
        <f t="shared" ref="I117" si="60">I118+I119+I120+I122</f>
        <v>0</v>
      </c>
      <c r="J117" s="26">
        <f t="shared" ref="J117" si="61">J118+J119+J120+J122</f>
        <v>0</v>
      </c>
    </row>
    <row r="118" spans="2:10" x14ac:dyDescent="0.3">
      <c r="B118" s="61"/>
      <c r="C118" s="61"/>
      <c r="D118" s="25" t="s">
        <v>97</v>
      </c>
      <c r="E118" s="26">
        <f t="shared" si="33"/>
        <v>0</v>
      </c>
      <c r="F118" s="26">
        <v>0</v>
      </c>
      <c r="G118" s="26">
        <v>0</v>
      </c>
      <c r="H118" s="26">
        <v>0</v>
      </c>
      <c r="I118" s="26">
        <v>0</v>
      </c>
      <c r="J118" s="26">
        <v>0</v>
      </c>
    </row>
    <row r="119" spans="2:10" ht="37.5" x14ac:dyDescent="0.3">
      <c r="B119" s="61"/>
      <c r="C119" s="61"/>
      <c r="D119" s="25" t="s">
        <v>98</v>
      </c>
      <c r="E119" s="26">
        <f t="shared" si="33"/>
        <v>0</v>
      </c>
      <c r="F119" s="26">
        <v>0</v>
      </c>
      <c r="G119" s="26">
        <v>0</v>
      </c>
      <c r="H119" s="26">
        <v>0</v>
      </c>
      <c r="I119" s="26">
        <v>0</v>
      </c>
      <c r="J119" s="26">
        <v>0</v>
      </c>
    </row>
    <row r="120" spans="2:10" ht="56.25" x14ac:dyDescent="0.3">
      <c r="B120" s="61"/>
      <c r="C120" s="61"/>
      <c r="D120" s="25" t="s">
        <v>99</v>
      </c>
      <c r="E120" s="26">
        <f t="shared" si="33"/>
        <v>0</v>
      </c>
      <c r="F120" s="26">
        <f>F121</f>
        <v>0</v>
      </c>
      <c r="G120" s="26">
        <f t="shared" ref="G120" si="62">G121</f>
        <v>0</v>
      </c>
      <c r="H120" s="26">
        <f t="shared" ref="H120" si="63">H121</f>
        <v>0</v>
      </c>
      <c r="I120" s="26">
        <f t="shared" ref="I120" si="64">I121</f>
        <v>0</v>
      </c>
      <c r="J120" s="26">
        <f t="shared" ref="J120" si="65">J121</f>
        <v>0</v>
      </c>
    </row>
    <row r="121" spans="2:10" x14ac:dyDescent="0.3">
      <c r="B121" s="61"/>
      <c r="C121" s="61"/>
      <c r="D121" s="25" t="s">
        <v>100</v>
      </c>
      <c r="E121" s="26">
        <f t="shared" si="33"/>
        <v>0</v>
      </c>
      <c r="F121" s="26">
        <v>0</v>
      </c>
      <c r="G121" s="26">
        <v>0</v>
      </c>
      <c r="H121" s="26">
        <v>0</v>
      </c>
      <c r="I121" s="26">
        <v>0</v>
      </c>
      <c r="J121" s="26">
        <v>0</v>
      </c>
    </row>
    <row r="122" spans="2:10" ht="37.5" x14ac:dyDescent="0.3">
      <c r="B122" s="61"/>
      <c r="C122" s="61"/>
      <c r="D122" s="25" t="s">
        <v>101</v>
      </c>
      <c r="E122" s="26">
        <f t="shared" si="33"/>
        <v>0</v>
      </c>
      <c r="F122" s="26">
        <v>0</v>
      </c>
      <c r="G122" s="26">
        <v>0</v>
      </c>
      <c r="H122" s="26">
        <v>0</v>
      </c>
      <c r="I122" s="26">
        <v>0</v>
      </c>
      <c r="J122" s="26">
        <v>0</v>
      </c>
    </row>
    <row r="123" spans="2:10" x14ac:dyDescent="0.3">
      <c r="B123" s="61" t="s">
        <v>47</v>
      </c>
      <c r="C123" s="61" t="s">
        <v>48</v>
      </c>
      <c r="D123" s="25" t="s">
        <v>96</v>
      </c>
      <c r="E123" s="26">
        <f t="shared" si="33"/>
        <v>1006969.25</v>
      </c>
      <c r="F123" s="26">
        <f>F124+F125+F126+F128</f>
        <v>441809.17</v>
      </c>
      <c r="G123" s="26">
        <f t="shared" ref="G123:J123" si="66">G124+G125+G126+G128</f>
        <v>565160.07999999996</v>
      </c>
      <c r="H123" s="26">
        <f t="shared" si="66"/>
        <v>0</v>
      </c>
      <c r="I123" s="26">
        <f t="shared" si="66"/>
        <v>0</v>
      </c>
      <c r="J123" s="26">
        <f t="shared" si="66"/>
        <v>0</v>
      </c>
    </row>
    <row r="124" spans="2:10" x14ac:dyDescent="0.3">
      <c r="B124" s="61"/>
      <c r="C124" s="61"/>
      <c r="D124" s="25" t="s">
        <v>97</v>
      </c>
      <c r="E124" s="26">
        <f t="shared" si="33"/>
        <v>0</v>
      </c>
      <c r="F124" s="26">
        <v>0</v>
      </c>
      <c r="G124" s="26">
        <v>0</v>
      </c>
      <c r="H124" s="26">
        <v>0</v>
      </c>
      <c r="I124" s="26">
        <v>0</v>
      </c>
      <c r="J124" s="26">
        <v>0</v>
      </c>
    </row>
    <row r="125" spans="2:10" ht="37.5" x14ac:dyDescent="0.3">
      <c r="B125" s="61"/>
      <c r="C125" s="61"/>
      <c r="D125" s="25" t="s">
        <v>98</v>
      </c>
      <c r="E125" s="26">
        <f t="shared" si="33"/>
        <v>0</v>
      </c>
      <c r="F125" s="26">
        <v>0</v>
      </c>
      <c r="G125" s="26">
        <v>0</v>
      </c>
      <c r="H125" s="26">
        <v>0</v>
      </c>
      <c r="I125" s="26">
        <v>0</v>
      </c>
      <c r="J125" s="26">
        <v>0</v>
      </c>
    </row>
    <row r="126" spans="2:10" ht="56.25" x14ac:dyDescent="0.3">
      <c r="B126" s="61"/>
      <c r="C126" s="61"/>
      <c r="D126" s="25" t="s">
        <v>99</v>
      </c>
      <c r="E126" s="26">
        <f t="shared" si="33"/>
        <v>1006969.25</v>
      </c>
      <c r="F126" s="26">
        <f>F127</f>
        <v>441809.17</v>
      </c>
      <c r="G126" s="26">
        <f t="shared" ref="G126:J126" si="67">G127</f>
        <v>565160.07999999996</v>
      </c>
      <c r="H126" s="26">
        <f t="shared" si="67"/>
        <v>0</v>
      </c>
      <c r="I126" s="26">
        <f t="shared" si="67"/>
        <v>0</v>
      </c>
      <c r="J126" s="26">
        <f t="shared" si="67"/>
        <v>0</v>
      </c>
    </row>
    <row r="127" spans="2:10" x14ac:dyDescent="0.3">
      <c r="B127" s="61"/>
      <c r="C127" s="61"/>
      <c r="D127" s="25" t="s">
        <v>100</v>
      </c>
      <c r="E127" s="26">
        <f t="shared" si="33"/>
        <v>1006969.25</v>
      </c>
      <c r="F127" s="26">
        <v>441809.17</v>
      </c>
      <c r="G127" s="26">
        <v>565160.07999999996</v>
      </c>
      <c r="H127" s="26">
        <v>0</v>
      </c>
      <c r="I127" s="26">
        <v>0</v>
      </c>
      <c r="J127" s="26">
        <v>0</v>
      </c>
    </row>
    <row r="128" spans="2:10" ht="37.5" x14ac:dyDescent="0.3">
      <c r="B128" s="61"/>
      <c r="C128" s="61"/>
      <c r="D128" s="25" t="s">
        <v>101</v>
      </c>
      <c r="E128" s="26">
        <f t="shared" si="33"/>
        <v>0</v>
      </c>
      <c r="F128" s="26">
        <v>0</v>
      </c>
      <c r="G128" s="26">
        <v>0</v>
      </c>
      <c r="H128" s="26">
        <v>0</v>
      </c>
      <c r="I128" s="26">
        <v>0</v>
      </c>
      <c r="J128" s="26">
        <v>0</v>
      </c>
    </row>
    <row r="129" spans="2:10" x14ac:dyDescent="0.3">
      <c r="B129" s="61" t="s">
        <v>49</v>
      </c>
      <c r="C129" s="61" t="s">
        <v>50</v>
      </c>
      <c r="D129" s="25" t="s">
        <v>96</v>
      </c>
      <c r="E129" s="26">
        <f t="shared" si="33"/>
        <v>0</v>
      </c>
      <c r="F129" s="26">
        <f>F130+F131+F132+F134</f>
        <v>0</v>
      </c>
      <c r="G129" s="26">
        <f t="shared" ref="G129:J129" si="68">G130+G131+G132+G134</f>
        <v>0</v>
      </c>
      <c r="H129" s="26">
        <f t="shared" si="68"/>
        <v>0</v>
      </c>
      <c r="I129" s="26">
        <f t="shared" si="68"/>
        <v>0</v>
      </c>
      <c r="J129" s="26">
        <f t="shared" si="68"/>
        <v>0</v>
      </c>
    </row>
    <row r="130" spans="2:10" x14ac:dyDescent="0.3">
      <c r="B130" s="61"/>
      <c r="C130" s="61"/>
      <c r="D130" s="25" t="s">
        <v>97</v>
      </c>
      <c r="E130" s="26">
        <f t="shared" si="33"/>
        <v>0</v>
      </c>
      <c r="F130" s="26">
        <v>0</v>
      </c>
      <c r="G130" s="26">
        <v>0</v>
      </c>
      <c r="H130" s="26">
        <v>0</v>
      </c>
      <c r="I130" s="26">
        <v>0</v>
      </c>
      <c r="J130" s="26">
        <v>0</v>
      </c>
    </row>
    <row r="131" spans="2:10" ht="37.5" x14ac:dyDescent="0.3">
      <c r="B131" s="61"/>
      <c r="C131" s="61"/>
      <c r="D131" s="25" t="s">
        <v>98</v>
      </c>
      <c r="E131" s="26">
        <f t="shared" si="33"/>
        <v>0</v>
      </c>
      <c r="F131" s="26">
        <v>0</v>
      </c>
      <c r="G131" s="26">
        <v>0</v>
      </c>
      <c r="H131" s="26">
        <v>0</v>
      </c>
      <c r="I131" s="26">
        <v>0</v>
      </c>
      <c r="J131" s="26">
        <v>0</v>
      </c>
    </row>
    <row r="132" spans="2:10" ht="56.25" x14ac:dyDescent="0.3">
      <c r="B132" s="61"/>
      <c r="C132" s="61"/>
      <c r="D132" s="27" t="s">
        <v>99</v>
      </c>
      <c r="E132" s="26">
        <f t="shared" si="33"/>
        <v>0</v>
      </c>
      <c r="F132" s="28">
        <f>F133</f>
        <v>0</v>
      </c>
      <c r="G132" s="28">
        <f t="shared" ref="G132:J132" si="69">G133</f>
        <v>0</v>
      </c>
      <c r="H132" s="28">
        <f t="shared" si="69"/>
        <v>0</v>
      </c>
      <c r="I132" s="28">
        <f t="shared" si="69"/>
        <v>0</v>
      </c>
      <c r="J132" s="28">
        <f t="shared" si="69"/>
        <v>0</v>
      </c>
    </row>
    <row r="133" spans="2:10" x14ac:dyDescent="0.3">
      <c r="B133" s="61"/>
      <c r="C133" s="61"/>
      <c r="D133" s="27" t="s">
        <v>100</v>
      </c>
      <c r="E133" s="26">
        <f t="shared" si="33"/>
        <v>0</v>
      </c>
      <c r="F133" s="28">
        <v>0</v>
      </c>
      <c r="G133" s="28">
        <v>0</v>
      </c>
      <c r="H133" s="28">
        <v>0</v>
      </c>
      <c r="I133" s="28">
        <v>0</v>
      </c>
      <c r="J133" s="28">
        <v>0</v>
      </c>
    </row>
    <row r="134" spans="2:10" ht="37.5" x14ac:dyDescent="0.3">
      <c r="B134" s="61"/>
      <c r="C134" s="61"/>
      <c r="D134" s="27" t="s">
        <v>101</v>
      </c>
      <c r="E134" s="26">
        <f t="shared" si="33"/>
        <v>0</v>
      </c>
      <c r="F134" s="28">
        <v>0</v>
      </c>
      <c r="G134" s="28">
        <v>0</v>
      </c>
      <c r="H134" s="28">
        <v>0</v>
      </c>
      <c r="I134" s="28">
        <v>0</v>
      </c>
      <c r="J134" s="28">
        <v>0</v>
      </c>
    </row>
    <row r="135" spans="2:10" x14ac:dyDescent="0.3">
      <c r="B135" s="57" t="s">
        <v>51</v>
      </c>
      <c r="C135" s="59" t="s">
        <v>52</v>
      </c>
      <c r="D135" s="29" t="s">
        <v>96</v>
      </c>
      <c r="E135" s="24">
        <f t="shared" si="33"/>
        <v>22818849</v>
      </c>
      <c r="F135" s="30">
        <f>F136+F137+F138+F140</f>
        <v>0</v>
      </c>
      <c r="G135" s="30">
        <f t="shared" ref="G135:J135" si="70">G136+G137+G138+G140</f>
        <v>1585150</v>
      </c>
      <c r="H135" s="30">
        <f t="shared" si="70"/>
        <v>6617329</v>
      </c>
      <c r="I135" s="30">
        <f t="shared" si="70"/>
        <v>6617300</v>
      </c>
      <c r="J135" s="30">
        <f t="shared" si="70"/>
        <v>7999070</v>
      </c>
    </row>
    <row r="136" spans="2:10" x14ac:dyDescent="0.3">
      <c r="B136" s="57"/>
      <c r="C136" s="59"/>
      <c r="D136" s="29" t="s">
        <v>97</v>
      </c>
      <c r="E136" s="24">
        <f t="shared" si="33"/>
        <v>19838119.920000002</v>
      </c>
      <c r="F136" s="30">
        <f>F142</f>
        <v>0</v>
      </c>
      <c r="G136" s="30">
        <f t="shared" ref="G136:J136" si="71">G142</f>
        <v>1505892</v>
      </c>
      <c r="H136" s="30">
        <f t="shared" si="71"/>
        <v>6286462.54</v>
      </c>
      <c r="I136" s="30">
        <f t="shared" si="71"/>
        <v>6286434.9900000002</v>
      </c>
      <c r="J136" s="30">
        <f t="shared" si="71"/>
        <v>5759330.3899999997</v>
      </c>
    </row>
    <row r="137" spans="2:10" ht="37.5" x14ac:dyDescent="0.3">
      <c r="B137" s="57"/>
      <c r="C137" s="59"/>
      <c r="D137" s="29" t="s">
        <v>98</v>
      </c>
      <c r="E137" s="24">
        <f t="shared" si="33"/>
        <v>2980729.08</v>
      </c>
      <c r="F137" s="30">
        <f>F143</f>
        <v>0</v>
      </c>
      <c r="G137" s="30">
        <f t="shared" ref="G137:J137" si="72">G143</f>
        <v>79258</v>
      </c>
      <c r="H137" s="30">
        <f t="shared" si="72"/>
        <v>330866.46000000002</v>
      </c>
      <c r="I137" s="30">
        <f t="shared" si="72"/>
        <v>330865.01</v>
      </c>
      <c r="J137" s="30">
        <f t="shared" si="72"/>
        <v>2239739.61</v>
      </c>
    </row>
    <row r="138" spans="2:10" ht="56.25" x14ac:dyDescent="0.3">
      <c r="B138" s="57"/>
      <c r="C138" s="59"/>
      <c r="D138" s="29" t="s">
        <v>99</v>
      </c>
      <c r="E138" s="24">
        <f t="shared" ref="E138:E201" si="73">F138+G138+H138+I138+J138</f>
        <v>0</v>
      </c>
      <c r="F138" s="30">
        <f>F139</f>
        <v>0</v>
      </c>
      <c r="G138" s="30">
        <f t="shared" ref="G138:J138" si="74">G139</f>
        <v>0</v>
      </c>
      <c r="H138" s="30">
        <f t="shared" si="74"/>
        <v>0</v>
      </c>
      <c r="I138" s="30">
        <f t="shared" si="74"/>
        <v>0</v>
      </c>
      <c r="J138" s="30">
        <f t="shared" si="74"/>
        <v>0</v>
      </c>
    </row>
    <row r="139" spans="2:10" x14ac:dyDescent="0.3">
      <c r="B139" s="57"/>
      <c r="C139" s="59"/>
      <c r="D139" s="29" t="s">
        <v>100</v>
      </c>
      <c r="E139" s="24">
        <f t="shared" si="73"/>
        <v>0</v>
      </c>
      <c r="F139" s="30">
        <f>F145</f>
        <v>0</v>
      </c>
      <c r="G139" s="30">
        <f t="shared" ref="G139:J139" si="75">G145</f>
        <v>0</v>
      </c>
      <c r="H139" s="30">
        <f t="shared" si="75"/>
        <v>0</v>
      </c>
      <c r="I139" s="30">
        <f t="shared" si="75"/>
        <v>0</v>
      </c>
      <c r="J139" s="30">
        <f t="shared" si="75"/>
        <v>0</v>
      </c>
    </row>
    <row r="140" spans="2:10" ht="37.5" x14ac:dyDescent="0.3">
      <c r="B140" s="57"/>
      <c r="C140" s="59"/>
      <c r="D140" s="29" t="s">
        <v>101</v>
      </c>
      <c r="E140" s="24">
        <f t="shared" si="73"/>
        <v>0</v>
      </c>
      <c r="F140" s="30">
        <f>F146</f>
        <v>0</v>
      </c>
      <c r="G140" s="30">
        <f t="shared" ref="G140:J140" si="76">G146</f>
        <v>0</v>
      </c>
      <c r="H140" s="30">
        <f t="shared" si="76"/>
        <v>0</v>
      </c>
      <c r="I140" s="30">
        <f t="shared" si="76"/>
        <v>0</v>
      </c>
      <c r="J140" s="30">
        <f t="shared" si="76"/>
        <v>0</v>
      </c>
    </row>
    <row r="141" spans="2:10" x14ac:dyDescent="0.3">
      <c r="B141" s="60" t="s">
        <v>53</v>
      </c>
      <c r="C141" s="61" t="s">
        <v>54</v>
      </c>
      <c r="D141" s="27" t="s">
        <v>96</v>
      </c>
      <c r="E141" s="26">
        <f t="shared" si="73"/>
        <v>22818849</v>
      </c>
      <c r="F141" s="28">
        <f>F142+F143+F144+F146</f>
        <v>0</v>
      </c>
      <c r="G141" s="28">
        <f t="shared" ref="G141:J141" si="77">G142+G143+G144+G146</f>
        <v>1585150</v>
      </c>
      <c r="H141" s="28">
        <f t="shared" si="77"/>
        <v>6617329</v>
      </c>
      <c r="I141" s="28">
        <f t="shared" si="77"/>
        <v>6617300</v>
      </c>
      <c r="J141" s="28">
        <f t="shared" si="77"/>
        <v>7999070</v>
      </c>
    </row>
    <row r="142" spans="2:10" x14ac:dyDescent="0.3">
      <c r="B142" s="60"/>
      <c r="C142" s="61"/>
      <c r="D142" s="27" t="s">
        <v>97</v>
      </c>
      <c r="E142" s="26">
        <f t="shared" si="73"/>
        <v>19838119.920000002</v>
      </c>
      <c r="F142" s="28">
        <v>0</v>
      </c>
      <c r="G142" s="28">
        <v>1505892</v>
      </c>
      <c r="H142" s="28">
        <v>6286462.54</v>
      </c>
      <c r="I142" s="28">
        <v>6286434.9900000002</v>
      </c>
      <c r="J142" s="28">
        <v>5759330.3899999997</v>
      </c>
    </row>
    <row r="143" spans="2:10" ht="37.5" x14ac:dyDescent="0.3">
      <c r="B143" s="60"/>
      <c r="C143" s="61"/>
      <c r="D143" s="27" t="s">
        <v>98</v>
      </c>
      <c r="E143" s="26">
        <f t="shared" si="73"/>
        <v>2980729.08</v>
      </c>
      <c r="F143" s="28">
        <v>0</v>
      </c>
      <c r="G143" s="28">
        <v>79258</v>
      </c>
      <c r="H143" s="28">
        <v>330866.46000000002</v>
      </c>
      <c r="I143" s="28">
        <v>330865.01</v>
      </c>
      <c r="J143" s="28">
        <v>2239739.61</v>
      </c>
    </row>
    <row r="144" spans="2:10" ht="56.25" x14ac:dyDescent="0.3">
      <c r="B144" s="60"/>
      <c r="C144" s="61"/>
      <c r="D144" s="27" t="s">
        <v>99</v>
      </c>
      <c r="E144" s="26">
        <f t="shared" si="73"/>
        <v>0</v>
      </c>
      <c r="F144" s="28">
        <f>F145</f>
        <v>0</v>
      </c>
      <c r="G144" s="28">
        <f t="shared" ref="G144:J144" si="78">G145</f>
        <v>0</v>
      </c>
      <c r="H144" s="28">
        <f t="shared" si="78"/>
        <v>0</v>
      </c>
      <c r="I144" s="28">
        <f t="shared" si="78"/>
        <v>0</v>
      </c>
      <c r="J144" s="28">
        <f t="shared" si="78"/>
        <v>0</v>
      </c>
    </row>
    <row r="145" spans="2:10" x14ac:dyDescent="0.3">
      <c r="B145" s="60"/>
      <c r="C145" s="61"/>
      <c r="D145" s="25" t="s">
        <v>100</v>
      </c>
      <c r="E145" s="26">
        <f t="shared" si="73"/>
        <v>0</v>
      </c>
      <c r="F145" s="26">
        <v>0</v>
      </c>
      <c r="G145" s="26">
        <v>0</v>
      </c>
      <c r="H145" s="26">
        <v>0</v>
      </c>
      <c r="I145" s="26">
        <v>0</v>
      </c>
      <c r="J145" s="26">
        <v>0</v>
      </c>
    </row>
    <row r="146" spans="2:10" ht="37.5" x14ac:dyDescent="0.3">
      <c r="B146" s="60"/>
      <c r="C146" s="61"/>
      <c r="D146" s="25" t="s">
        <v>101</v>
      </c>
      <c r="E146" s="26">
        <f t="shared" si="73"/>
        <v>0</v>
      </c>
      <c r="F146" s="26">
        <v>0</v>
      </c>
      <c r="G146" s="26">
        <v>0</v>
      </c>
      <c r="H146" s="26">
        <v>0</v>
      </c>
      <c r="I146" s="26">
        <v>0</v>
      </c>
      <c r="J146" s="26">
        <v>0</v>
      </c>
    </row>
    <row r="147" spans="2:10" x14ac:dyDescent="0.3">
      <c r="B147" s="58" t="s">
        <v>55</v>
      </c>
      <c r="C147" s="59" t="s">
        <v>56</v>
      </c>
      <c r="D147" s="23" t="s">
        <v>96</v>
      </c>
      <c r="E147" s="24">
        <f t="shared" si="73"/>
        <v>156947465.72</v>
      </c>
      <c r="F147" s="24">
        <f>F148+F149+F150+F152</f>
        <v>24471004.380000003</v>
      </c>
      <c r="G147" s="24">
        <f t="shared" ref="G147:J147" si="79">G148+G149+G150+G152</f>
        <v>32845148.740000002</v>
      </c>
      <c r="H147" s="24">
        <f>H148+H149+H150+H152</f>
        <v>33363104.199999999</v>
      </c>
      <c r="I147" s="24">
        <f t="shared" si="79"/>
        <v>33134104.199999999</v>
      </c>
      <c r="J147" s="24">
        <f t="shared" si="79"/>
        <v>33134104.199999999</v>
      </c>
    </row>
    <row r="148" spans="2:10" x14ac:dyDescent="0.3">
      <c r="B148" s="58"/>
      <c r="C148" s="59"/>
      <c r="D148" s="23" t="s">
        <v>97</v>
      </c>
      <c r="E148" s="24">
        <f t="shared" si="73"/>
        <v>0</v>
      </c>
      <c r="F148" s="24">
        <f>F154+F208+F220</f>
        <v>0</v>
      </c>
      <c r="G148" s="24">
        <f t="shared" ref="G148:J148" si="80">G154+G208+G220</f>
        <v>0</v>
      </c>
      <c r="H148" s="24">
        <f t="shared" si="80"/>
        <v>0</v>
      </c>
      <c r="I148" s="24">
        <f t="shared" si="80"/>
        <v>0</v>
      </c>
      <c r="J148" s="24">
        <f t="shared" si="80"/>
        <v>0</v>
      </c>
    </row>
    <row r="149" spans="2:10" ht="37.5" x14ac:dyDescent="0.3">
      <c r="B149" s="58"/>
      <c r="C149" s="59"/>
      <c r="D149" s="23" t="s">
        <v>98</v>
      </c>
      <c r="E149" s="24">
        <f t="shared" si="73"/>
        <v>70311233.75</v>
      </c>
      <c r="F149" s="24">
        <f>F155+F209+F221</f>
        <v>18737019.91</v>
      </c>
      <c r="G149" s="24">
        <f t="shared" ref="G149:J149" si="81">G155+G209+G221</f>
        <v>12483063.84</v>
      </c>
      <c r="H149" s="24">
        <f>H155+H209+H221</f>
        <v>13030050</v>
      </c>
      <c r="I149" s="24">
        <f t="shared" si="81"/>
        <v>13030550</v>
      </c>
      <c r="J149" s="24">
        <f t="shared" si="81"/>
        <v>13030550</v>
      </c>
    </row>
    <row r="150" spans="2:10" ht="56.25" x14ac:dyDescent="0.3">
      <c r="B150" s="58"/>
      <c r="C150" s="59"/>
      <c r="D150" s="23" t="s">
        <v>99</v>
      </c>
      <c r="E150" s="24">
        <f t="shared" si="73"/>
        <v>86636231.970000014</v>
      </c>
      <c r="F150" s="24">
        <f>F151</f>
        <v>5733984.4700000007</v>
      </c>
      <c r="G150" s="24">
        <f t="shared" ref="G150:J150" si="82">G151</f>
        <v>20362084.900000002</v>
      </c>
      <c r="H150" s="24">
        <f t="shared" si="82"/>
        <v>20333054.199999999</v>
      </c>
      <c r="I150" s="24">
        <f t="shared" si="82"/>
        <v>20103554.199999999</v>
      </c>
      <c r="J150" s="24">
        <f t="shared" si="82"/>
        <v>20103554.199999999</v>
      </c>
    </row>
    <row r="151" spans="2:10" x14ac:dyDescent="0.3">
      <c r="B151" s="58"/>
      <c r="C151" s="59"/>
      <c r="D151" s="23" t="s">
        <v>100</v>
      </c>
      <c r="E151" s="24">
        <f t="shared" si="73"/>
        <v>86636231.970000014</v>
      </c>
      <c r="F151" s="24">
        <f>F157+F211+F223</f>
        <v>5733984.4700000007</v>
      </c>
      <c r="G151" s="24">
        <f t="shared" ref="G151:J151" si="83">G157+G211+G223</f>
        <v>20362084.900000002</v>
      </c>
      <c r="H151" s="24">
        <f>H157+H211+H223</f>
        <v>20333054.199999999</v>
      </c>
      <c r="I151" s="24">
        <f t="shared" si="83"/>
        <v>20103554.199999999</v>
      </c>
      <c r="J151" s="24">
        <f t="shared" si="83"/>
        <v>20103554.199999999</v>
      </c>
    </row>
    <row r="152" spans="2:10" ht="37.5" x14ac:dyDescent="0.3">
      <c r="B152" s="58"/>
      <c r="C152" s="59"/>
      <c r="D152" s="23" t="s">
        <v>101</v>
      </c>
      <c r="E152" s="24">
        <f t="shared" si="73"/>
        <v>0</v>
      </c>
      <c r="F152" s="24">
        <f>F158+F212+F224</f>
        <v>0</v>
      </c>
      <c r="G152" s="24">
        <f t="shared" ref="G152:J152" si="84">G158+G212+G224</f>
        <v>0</v>
      </c>
      <c r="H152" s="24">
        <f t="shared" si="84"/>
        <v>0</v>
      </c>
      <c r="I152" s="24">
        <f t="shared" si="84"/>
        <v>0</v>
      </c>
      <c r="J152" s="24">
        <f t="shared" si="84"/>
        <v>0</v>
      </c>
    </row>
    <row r="153" spans="2:10" x14ac:dyDescent="0.3">
      <c r="B153" s="59" t="s">
        <v>57</v>
      </c>
      <c r="C153" s="59" t="s">
        <v>102</v>
      </c>
      <c r="D153" s="23" t="s">
        <v>96</v>
      </c>
      <c r="E153" s="24">
        <f t="shared" si="73"/>
        <v>143391000.06</v>
      </c>
      <c r="F153" s="24">
        <f>F154+F155+F156+F158</f>
        <v>22277180.380000003</v>
      </c>
      <c r="G153" s="24">
        <f t="shared" ref="G153:J153" si="85">G154+G155+G156+G158</f>
        <v>29867507.100000001</v>
      </c>
      <c r="H153" s="24">
        <f>H154+H155+H156+H158</f>
        <v>30414770.859999999</v>
      </c>
      <c r="I153" s="24">
        <f t="shared" si="85"/>
        <v>30415770.859999999</v>
      </c>
      <c r="J153" s="24">
        <f t="shared" si="85"/>
        <v>30415770.859999999</v>
      </c>
    </row>
    <row r="154" spans="2:10" x14ac:dyDescent="0.3">
      <c r="B154" s="59"/>
      <c r="C154" s="59"/>
      <c r="D154" s="23" t="s">
        <v>97</v>
      </c>
      <c r="E154" s="24">
        <f t="shared" si="73"/>
        <v>0</v>
      </c>
      <c r="F154" s="24">
        <f>F160+F166+F172+F178+F184+F190+F196+F202</f>
        <v>0</v>
      </c>
      <c r="G154" s="24">
        <f t="shared" ref="G154:J154" si="86">G160+G166+G172+G178+G184+G190+G196+G202</f>
        <v>0</v>
      </c>
      <c r="H154" s="24">
        <f t="shared" si="86"/>
        <v>0</v>
      </c>
      <c r="I154" s="24">
        <f t="shared" si="86"/>
        <v>0</v>
      </c>
      <c r="J154" s="24">
        <f t="shared" si="86"/>
        <v>0</v>
      </c>
    </row>
    <row r="155" spans="2:10" ht="37.5" x14ac:dyDescent="0.3">
      <c r="B155" s="59"/>
      <c r="C155" s="59"/>
      <c r="D155" s="23" t="s">
        <v>98</v>
      </c>
      <c r="E155" s="24">
        <f t="shared" si="73"/>
        <v>63912633.75</v>
      </c>
      <c r="F155" s="24">
        <f>F161+F167+F173+F179+F185+F191+F197+F203</f>
        <v>17447619.91</v>
      </c>
      <c r="G155" s="24">
        <f t="shared" ref="G155:J155" si="87">G161+G167+G173+G179+G185+G191+G197+G203</f>
        <v>11186863.84</v>
      </c>
      <c r="H155" s="24">
        <f t="shared" si="87"/>
        <v>11759050</v>
      </c>
      <c r="I155" s="24">
        <f t="shared" si="87"/>
        <v>11759550</v>
      </c>
      <c r="J155" s="24">
        <f t="shared" si="87"/>
        <v>11759550</v>
      </c>
    </row>
    <row r="156" spans="2:10" ht="56.25" x14ac:dyDescent="0.3">
      <c r="B156" s="59"/>
      <c r="C156" s="59"/>
      <c r="D156" s="23" t="s">
        <v>99</v>
      </c>
      <c r="E156" s="24">
        <f t="shared" si="73"/>
        <v>79478366.310000002</v>
      </c>
      <c r="F156" s="24">
        <f>F157</f>
        <v>4829560.4700000007</v>
      </c>
      <c r="G156" s="24">
        <f t="shared" ref="G156:J156" si="88">G157</f>
        <v>18680643.260000002</v>
      </c>
      <c r="H156" s="24">
        <f t="shared" si="88"/>
        <v>18655720.859999999</v>
      </c>
      <c r="I156" s="24">
        <f t="shared" si="88"/>
        <v>18656220.859999999</v>
      </c>
      <c r="J156" s="24">
        <f t="shared" si="88"/>
        <v>18656220.859999999</v>
      </c>
    </row>
    <row r="157" spans="2:10" x14ac:dyDescent="0.3">
      <c r="B157" s="59"/>
      <c r="C157" s="59"/>
      <c r="D157" s="23" t="s">
        <v>100</v>
      </c>
      <c r="E157" s="24">
        <f t="shared" si="73"/>
        <v>79478366.310000002</v>
      </c>
      <c r="F157" s="24">
        <f>F163+F169+F175+F181+F187+F193+F199+F205</f>
        <v>4829560.4700000007</v>
      </c>
      <c r="G157" s="24">
        <f t="shared" ref="G157:J157" si="89">G163+G169+G175+G181+G187+G193+G199+G205</f>
        <v>18680643.260000002</v>
      </c>
      <c r="H157" s="24">
        <f>H163+H169+H175+H181+H187+H193+H199+H205</f>
        <v>18655720.859999999</v>
      </c>
      <c r="I157" s="24">
        <f t="shared" si="89"/>
        <v>18656220.859999999</v>
      </c>
      <c r="J157" s="24">
        <f t="shared" si="89"/>
        <v>18656220.859999999</v>
      </c>
    </row>
    <row r="158" spans="2:10" ht="37.5" x14ac:dyDescent="0.3">
      <c r="B158" s="59"/>
      <c r="C158" s="59"/>
      <c r="D158" s="23" t="s">
        <v>101</v>
      </c>
      <c r="E158" s="24">
        <f t="shared" si="73"/>
        <v>0</v>
      </c>
      <c r="F158" s="24">
        <f>F164+F170+F176+F182+F188+F194+F200+F206</f>
        <v>0</v>
      </c>
      <c r="G158" s="24">
        <f t="shared" ref="G158:J158" si="90">G164+G170+G176+G182+G188+G194+G200+G206</f>
        <v>0</v>
      </c>
      <c r="H158" s="24">
        <f t="shared" si="90"/>
        <v>0</v>
      </c>
      <c r="I158" s="24">
        <f t="shared" si="90"/>
        <v>0</v>
      </c>
      <c r="J158" s="24">
        <f t="shared" si="90"/>
        <v>0</v>
      </c>
    </row>
    <row r="159" spans="2:10" x14ac:dyDescent="0.3">
      <c r="B159" s="61" t="s">
        <v>59</v>
      </c>
      <c r="C159" s="61" t="s">
        <v>60</v>
      </c>
      <c r="D159" s="25" t="s">
        <v>96</v>
      </c>
      <c r="E159" s="26">
        <f t="shared" si="73"/>
        <v>55231108.650000006</v>
      </c>
      <c r="F159" s="26">
        <f>F160+F161+F162</f>
        <v>2379000</v>
      </c>
      <c r="G159" s="26">
        <f t="shared" ref="G159:J159" si="91">G160+G161+G162</f>
        <v>11311917.300000001</v>
      </c>
      <c r="H159" s="26">
        <f t="shared" si="91"/>
        <v>13846730.449999999</v>
      </c>
      <c r="I159" s="26">
        <f t="shared" si="91"/>
        <v>13846730.449999999</v>
      </c>
      <c r="J159" s="26">
        <f t="shared" si="91"/>
        <v>13846730.449999999</v>
      </c>
    </row>
    <row r="160" spans="2:10" x14ac:dyDescent="0.3">
      <c r="B160" s="61"/>
      <c r="C160" s="61"/>
      <c r="D160" s="25" t="s">
        <v>97</v>
      </c>
      <c r="E160" s="26">
        <f t="shared" si="73"/>
        <v>0</v>
      </c>
      <c r="F160" s="26">
        <v>0</v>
      </c>
      <c r="G160" s="26">
        <v>0</v>
      </c>
      <c r="H160" s="26">
        <v>0</v>
      </c>
      <c r="I160" s="26">
        <v>0</v>
      </c>
      <c r="J160" s="26">
        <v>0</v>
      </c>
    </row>
    <row r="161" spans="2:10" ht="37.5" x14ac:dyDescent="0.3">
      <c r="B161" s="61"/>
      <c r="C161" s="61"/>
      <c r="D161" s="25" t="s">
        <v>98</v>
      </c>
      <c r="E161" s="26">
        <f t="shared" si="73"/>
        <v>0</v>
      </c>
      <c r="F161" s="26">
        <v>0</v>
      </c>
      <c r="G161" s="26">
        <v>0</v>
      </c>
      <c r="H161" s="26">
        <v>0</v>
      </c>
      <c r="I161" s="26">
        <v>0</v>
      </c>
      <c r="J161" s="26">
        <v>0</v>
      </c>
    </row>
    <row r="162" spans="2:10" ht="56.25" x14ac:dyDescent="0.3">
      <c r="B162" s="61"/>
      <c r="C162" s="61"/>
      <c r="D162" s="25" t="s">
        <v>99</v>
      </c>
      <c r="E162" s="26">
        <f t="shared" si="73"/>
        <v>55231108.650000006</v>
      </c>
      <c r="F162" s="26">
        <f>F163</f>
        <v>2379000</v>
      </c>
      <c r="G162" s="26">
        <f t="shared" ref="G162:J162" si="92">G163</f>
        <v>11311917.300000001</v>
      </c>
      <c r="H162" s="26">
        <f t="shared" si="92"/>
        <v>13846730.449999999</v>
      </c>
      <c r="I162" s="26">
        <f t="shared" si="92"/>
        <v>13846730.449999999</v>
      </c>
      <c r="J162" s="26">
        <f t="shared" si="92"/>
        <v>13846730.449999999</v>
      </c>
    </row>
    <row r="163" spans="2:10" x14ac:dyDescent="0.3">
      <c r="B163" s="61"/>
      <c r="C163" s="61"/>
      <c r="D163" s="25" t="s">
        <v>100</v>
      </c>
      <c r="E163" s="26">
        <f t="shared" si="73"/>
        <v>55231108.650000006</v>
      </c>
      <c r="F163" s="26">
        <v>2379000</v>
      </c>
      <c r="G163" s="26">
        <v>11311917.300000001</v>
      </c>
      <c r="H163" s="26">
        <v>13846730.449999999</v>
      </c>
      <c r="I163" s="26">
        <v>13846730.449999999</v>
      </c>
      <c r="J163" s="26">
        <v>13846730.449999999</v>
      </c>
    </row>
    <row r="164" spans="2:10" ht="37.5" x14ac:dyDescent="0.3">
      <c r="B164" s="61"/>
      <c r="C164" s="61"/>
      <c r="D164" s="25" t="s">
        <v>101</v>
      </c>
      <c r="E164" s="26">
        <f t="shared" si="73"/>
        <v>0</v>
      </c>
      <c r="F164" s="26">
        <v>0</v>
      </c>
      <c r="G164" s="26">
        <v>0</v>
      </c>
      <c r="H164" s="26">
        <v>0</v>
      </c>
      <c r="I164" s="26">
        <v>0</v>
      </c>
      <c r="J164" s="26">
        <v>0</v>
      </c>
    </row>
    <row r="165" spans="2:10" x14ac:dyDescent="0.3">
      <c r="B165" s="61" t="s">
        <v>61</v>
      </c>
      <c r="C165" s="61" t="s">
        <v>21</v>
      </c>
      <c r="D165" s="25" t="s">
        <v>96</v>
      </c>
      <c r="E165" s="26">
        <f t="shared" si="73"/>
        <v>61068128.309999987</v>
      </c>
      <c r="F165" s="26">
        <f>F166+F167+F168+F170</f>
        <v>16851448.489999998</v>
      </c>
      <c r="G165" s="26">
        <f t="shared" ref="G165:J165" si="93">G166+G167+G168+G170</f>
        <v>9929558.5899999999</v>
      </c>
      <c r="H165" s="26">
        <f t="shared" si="93"/>
        <v>11429040.41</v>
      </c>
      <c r="I165" s="26">
        <f t="shared" si="93"/>
        <v>11429040.41</v>
      </c>
      <c r="J165" s="26">
        <f t="shared" si="93"/>
        <v>11429040.41</v>
      </c>
    </row>
    <row r="166" spans="2:10" x14ac:dyDescent="0.3">
      <c r="B166" s="61"/>
      <c r="C166" s="61"/>
      <c r="D166" s="25" t="s">
        <v>97</v>
      </c>
      <c r="E166" s="26">
        <f t="shared" si="73"/>
        <v>0</v>
      </c>
      <c r="F166" s="26">
        <v>0</v>
      </c>
      <c r="G166" s="26">
        <v>0</v>
      </c>
      <c r="H166" s="26">
        <v>0</v>
      </c>
      <c r="I166" s="26">
        <v>0</v>
      </c>
      <c r="J166" s="26">
        <v>0</v>
      </c>
    </row>
    <row r="167" spans="2:10" ht="37.5" x14ac:dyDescent="0.3">
      <c r="B167" s="61"/>
      <c r="C167" s="61"/>
      <c r="D167" s="25" t="s">
        <v>98</v>
      </c>
      <c r="E167" s="26">
        <f t="shared" si="73"/>
        <v>60457447</v>
      </c>
      <c r="F167" s="26">
        <v>16682934</v>
      </c>
      <c r="G167" s="26">
        <v>9830263</v>
      </c>
      <c r="H167" s="26">
        <v>11314750</v>
      </c>
      <c r="I167" s="26">
        <v>11314750</v>
      </c>
      <c r="J167" s="26">
        <v>11314750</v>
      </c>
    </row>
    <row r="168" spans="2:10" ht="56.25" x14ac:dyDescent="0.3">
      <c r="B168" s="61"/>
      <c r="C168" s="61"/>
      <c r="D168" s="25" t="s">
        <v>99</v>
      </c>
      <c r="E168" s="26">
        <f t="shared" si="73"/>
        <v>610681.31000000006</v>
      </c>
      <c r="F168" s="26">
        <f>F169</f>
        <v>168514.49</v>
      </c>
      <c r="G168" s="26">
        <f t="shared" ref="G168:J168" si="94">G169</f>
        <v>99295.59</v>
      </c>
      <c r="H168" s="26">
        <f t="shared" si="94"/>
        <v>114290.41</v>
      </c>
      <c r="I168" s="26">
        <f t="shared" si="94"/>
        <v>114290.41</v>
      </c>
      <c r="J168" s="26">
        <f t="shared" si="94"/>
        <v>114290.41</v>
      </c>
    </row>
    <row r="169" spans="2:10" x14ac:dyDescent="0.3">
      <c r="B169" s="61"/>
      <c r="C169" s="61"/>
      <c r="D169" s="25" t="s">
        <v>100</v>
      </c>
      <c r="E169" s="26">
        <f t="shared" si="73"/>
        <v>610681.31000000006</v>
      </c>
      <c r="F169" s="26">
        <v>168514.49</v>
      </c>
      <c r="G169" s="26">
        <v>99295.59</v>
      </c>
      <c r="H169" s="26">
        <v>114290.41</v>
      </c>
      <c r="I169" s="26">
        <v>114290.41</v>
      </c>
      <c r="J169" s="26">
        <v>114290.41</v>
      </c>
    </row>
    <row r="170" spans="2:10" ht="37.5" x14ac:dyDescent="0.3">
      <c r="B170" s="61"/>
      <c r="C170" s="61"/>
      <c r="D170" s="25" t="s">
        <v>101</v>
      </c>
      <c r="E170" s="26">
        <f t="shared" si="73"/>
        <v>0</v>
      </c>
      <c r="F170" s="26">
        <v>0</v>
      </c>
      <c r="G170" s="26">
        <v>0</v>
      </c>
      <c r="H170" s="26">
        <v>0</v>
      </c>
      <c r="I170" s="26">
        <v>0</v>
      </c>
      <c r="J170" s="26">
        <v>0</v>
      </c>
    </row>
    <row r="171" spans="2:10" x14ac:dyDescent="0.3">
      <c r="B171" s="61" t="s">
        <v>62</v>
      </c>
      <c r="C171" s="61" t="s">
        <v>63</v>
      </c>
      <c r="D171" s="25" t="s">
        <v>96</v>
      </c>
      <c r="E171" s="26">
        <f t="shared" si="73"/>
        <v>0</v>
      </c>
      <c r="F171" s="26">
        <f>F172+F173+F174+F176</f>
        <v>0</v>
      </c>
      <c r="G171" s="26">
        <f t="shared" ref="G171:J171" si="95">G172+G173+G174+G176</f>
        <v>0</v>
      </c>
      <c r="H171" s="26">
        <f t="shared" si="95"/>
        <v>0</v>
      </c>
      <c r="I171" s="26">
        <f t="shared" si="95"/>
        <v>0</v>
      </c>
      <c r="J171" s="26">
        <f t="shared" si="95"/>
        <v>0</v>
      </c>
    </row>
    <row r="172" spans="2:10" x14ac:dyDescent="0.3">
      <c r="B172" s="61"/>
      <c r="C172" s="61"/>
      <c r="D172" s="25" t="s">
        <v>97</v>
      </c>
      <c r="E172" s="26">
        <f t="shared" si="73"/>
        <v>0</v>
      </c>
      <c r="F172" s="26">
        <v>0</v>
      </c>
      <c r="G172" s="26">
        <v>0</v>
      </c>
      <c r="H172" s="26">
        <v>0</v>
      </c>
      <c r="I172" s="26">
        <v>0</v>
      </c>
      <c r="J172" s="26">
        <v>0</v>
      </c>
    </row>
    <row r="173" spans="2:10" ht="37.5" x14ac:dyDescent="0.3">
      <c r="B173" s="61"/>
      <c r="C173" s="61"/>
      <c r="D173" s="25" t="s">
        <v>98</v>
      </c>
      <c r="E173" s="26">
        <f t="shared" si="73"/>
        <v>0</v>
      </c>
      <c r="F173" s="26">
        <v>0</v>
      </c>
      <c r="G173" s="26">
        <v>0</v>
      </c>
      <c r="H173" s="26">
        <v>0</v>
      </c>
      <c r="I173" s="26">
        <v>0</v>
      </c>
      <c r="J173" s="26">
        <v>0</v>
      </c>
    </row>
    <row r="174" spans="2:10" ht="56.25" x14ac:dyDescent="0.3">
      <c r="B174" s="61"/>
      <c r="C174" s="61"/>
      <c r="D174" s="25" t="s">
        <v>99</v>
      </c>
      <c r="E174" s="26">
        <f t="shared" si="73"/>
        <v>0</v>
      </c>
      <c r="F174" s="26">
        <f>F175</f>
        <v>0</v>
      </c>
      <c r="G174" s="26">
        <f t="shared" ref="G174:J174" si="96">G175</f>
        <v>0</v>
      </c>
      <c r="H174" s="26">
        <f t="shared" si="96"/>
        <v>0</v>
      </c>
      <c r="I174" s="26">
        <f t="shared" si="96"/>
        <v>0</v>
      </c>
      <c r="J174" s="26">
        <f t="shared" si="96"/>
        <v>0</v>
      </c>
    </row>
    <row r="175" spans="2:10" x14ac:dyDescent="0.3">
      <c r="B175" s="61"/>
      <c r="C175" s="61"/>
      <c r="D175" s="25" t="s">
        <v>100</v>
      </c>
      <c r="E175" s="26">
        <f t="shared" si="73"/>
        <v>0</v>
      </c>
      <c r="F175" s="26">
        <v>0</v>
      </c>
      <c r="G175" s="26">
        <v>0</v>
      </c>
      <c r="H175" s="26">
        <v>0</v>
      </c>
      <c r="I175" s="26">
        <v>0</v>
      </c>
      <c r="J175" s="26">
        <v>0</v>
      </c>
    </row>
    <row r="176" spans="2:10" ht="37.5" x14ac:dyDescent="0.3">
      <c r="B176" s="61"/>
      <c r="C176" s="61"/>
      <c r="D176" s="25" t="s">
        <v>101</v>
      </c>
      <c r="E176" s="26">
        <f t="shared" si="73"/>
        <v>0</v>
      </c>
      <c r="F176" s="26">
        <v>0</v>
      </c>
      <c r="G176" s="26">
        <v>0</v>
      </c>
      <c r="H176" s="26">
        <v>0</v>
      </c>
      <c r="I176" s="26">
        <v>0</v>
      </c>
      <c r="J176" s="26">
        <v>0</v>
      </c>
    </row>
    <row r="177" spans="2:10" x14ac:dyDescent="0.3">
      <c r="B177" s="61" t="s">
        <v>64</v>
      </c>
      <c r="C177" s="61" t="s">
        <v>38</v>
      </c>
      <c r="D177" s="25" t="s">
        <v>96</v>
      </c>
      <c r="E177" s="26">
        <f t="shared" si="73"/>
        <v>0</v>
      </c>
      <c r="F177" s="26">
        <f>F178+F179+F180+F182</f>
        <v>0</v>
      </c>
      <c r="G177" s="26">
        <f t="shared" ref="G177:J177" si="97">G178+G179+G180+G182</f>
        <v>0</v>
      </c>
      <c r="H177" s="26">
        <f t="shared" si="97"/>
        <v>0</v>
      </c>
      <c r="I177" s="26">
        <f t="shared" si="97"/>
        <v>0</v>
      </c>
      <c r="J177" s="26">
        <f t="shared" si="97"/>
        <v>0</v>
      </c>
    </row>
    <row r="178" spans="2:10" x14ac:dyDescent="0.3">
      <c r="B178" s="61"/>
      <c r="C178" s="61"/>
      <c r="D178" s="25" t="s">
        <v>97</v>
      </c>
      <c r="E178" s="26">
        <f t="shared" si="73"/>
        <v>0</v>
      </c>
      <c r="F178" s="26">
        <v>0</v>
      </c>
      <c r="G178" s="26">
        <v>0</v>
      </c>
      <c r="H178" s="26">
        <v>0</v>
      </c>
      <c r="I178" s="26">
        <v>0</v>
      </c>
      <c r="J178" s="26">
        <v>0</v>
      </c>
    </row>
    <row r="179" spans="2:10" ht="37.5" x14ac:dyDescent="0.3">
      <c r="B179" s="61"/>
      <c r="C179" s="61"/>
      <c r="D179" s="25" t="s">
        <v>98</v>
      </c>
      <c r="E179" s="26">
        <f t="shared" si="73"/>
        <v>0</v>
      </c>
      <c r="F179" s="26">
        <v>0</v>
      </c>
      <c r="G179" s="26">
        <v>0</v>
      </c>
      <c r="H179" s="26">
        <v>0</v>
      </c>
      <c r="I179" s="26">
        <v>0</v>
      </c>
      <c r="J179" s="26">
        <v>0</v>
      </c>
    </row>
    <row r="180" spans="2:10" ht="56.25" x14ac:dyDescent="0.3">
      <c r="B180" s="61"/>
      <c r="C180" s="61"/>
      <c r="D180" s="25" t="s">
        <v>99</v>
      </c>
      <c r="E180" s="26">
        <f t="shared" si="73"/>
        <v>0</v>
      </c>
      <c r="F180" s="26">
        <f>F181</f>
        <v>0</v>
      </c>
      <c r="G180" s="26">
        <f t="shared" ref="G180:J180" si="98">G181</f>
        <v>0</v>
      </c>
      <c r="H180" s="26">
        <f t="shared" si="98"/>
        <v>0</v>
      </c>
      <c r="I180" s="26">
        <f t="shared" si="98"/>
        <v>0</v>
      </c>
      <c r="J180" s="26">
        <f t="shared" si="98"/>
        <v>0</v>
      </c>
    </row>
    <row r="181" spans="2:10" x14ac:dyDescent="0.3">
      <c r="B181" s="61"/>
      <c r="C181" s="61"/>
      <c r="D181" s="25" t="s">
        <v>100</v>
      </c>
      <c r="E181" s="26">
        <f t="shared" si="73"/>
        <v>0</v>
      </c>
      <c r="F181" s="26">
        <v>0</v>
      </c>
      <c r="G181" s="26">
        <v>0</v>
      </c>
      <c r="H181" s="26">
        <v>0</v>
      </c>
      <c r="I181" s="26">
        <v>0</v>
      </c>
      <c r="J181" s="26">
        <v>0</v>
      </c>
    </row>
    <row r="182" spans="2:10" ht="37.5" x14ac:dyDescent="0.3">
      <c r="B182" s="61"/>
      <c r="C182" s="61"/>
      <c r="D182" s="25" t="s">
        <v>101</v>
      </c>
      <c r="E182" s="26">
        <f t="shared" si="73"/>
        <v>0</v>
      </c>
      <c r="F182" s="26">
        <v>0</v>
      </c>
      <c r="G182" s="26">
        <v>0</v>
      </c>
      <c r="H182" s="26">
        <v>0</v>
      </c>
      <c r="I182" s="26">
        <v>0</v>
      </c>
      <c r="J182" s="26">
        <v>0</v>
      </c>
    </row>
    <row r="183" spans="2:10" x14ac:dyDescent="0.3">
      <c r="B183" s="61" t="s">
        <v>65</v>
      </c>
      <c r="C183" s="61" t="s">
        <v>66</v>
      </c>
      <c r="D183" s="25" t="s">
        <v>96</v>
      </c>
      <c r="E183" s="26">
        <f t="shared" si="73"/>
        <v>22658922.109999999</v>
      </c>
      <c r="F183" s="26">
        <f>F184+F185+F186+F188</f>
        <v>2123558.5</v>
      </c>
      <c r="G183" s="26">
        <f t="shared" ref="G183:J183" si="99">G184+G185+G186+G188</f>
        <v>7035363.6100000003</v>
      </c>
      <c r="H183" s="26">
        <f t="shared" si="99"/>
        <v>4500000</v>
      </c>
      <c r="I183" s="26">
        <f t="shared" si="99"/>
        <v>4500000</v>
      </c>
      <c r="J183" s="26">
        <f t="shared" si="99"/>
        <v>4500000</v>
      </c>
    </row>
    <row r="184" spans="2:10" x14ac:dyDescent="0.3">
      <c r="B184" s="61"/>
      <c r="C184" s="61"/>
      <c r="D184" s="25" t="s">
        <v>97</v>
      </c>
      <c r="E184" s="26">
        <f t="shared" si="73"/>
        <v>0</v>
      </c>
      <c r="F184" s="26">
        <v>0</v>
      </c>
      <c r="G184" s="26">
        <v>0</v>
      </c>
      <c r="H184" s="26">
        <v>0</v>
      </c>
      <c r="I184" s="26">
        <v>0</v>
      </c>
      <c r="J184" s="26">
        <v>0</v>
      </c>
    </row>
    <row r="185" spans="2:10" ht="37.5" x14ac:dyDescent="0.3">
      <c r="B185" s="61"/>
      <c r="C185" s="61"/>
      <c r="D185" s="25" t="s">
        <v>98</v>
      </c>
      <c r="E185" s="26">
        <f t="shared" si="73"/>
        <v>0</v>
      </c>
      <c r="F185" s="26">
        <v>0</v>
      </c>
      <c r="G185" s="26">
        <v>0</v>
      </c>
      <c r="H185" s="26">
        <v>0</v>
      </c>
      <c r="I185" s="26">
        <v>0</v>
      </c>
      <c r="J185" s="26">
        <v>0</v>
      </c>
    </row>
    <row r="186" spans="2:10" ht="56.25" x14ac:dyDescent="0.3">
      <c r="B186" s="61"/>
      <c r="C186" s="61"/>
      <c r="D186" s="25" t="s">
        <v>99</v>
      </c>
      <c r="E186" s="26">
        <f t="shared" si="73"/>
        <v>22658922.109999999</v>
      </c>
      <c r="F186" s="26">
        <f>F187</f>
        <v>2123558.5</v>
      </c>
      <c r="G186" s="26">
        <f t="shared" ref="G186:J186" si="100">G187</f>
        <v>7035363.6100000003</v>
      </c>
      <c r="H186" s="26">
        <f t="shared" si="100"/>
        <v>4500000</v>
      </c>
      <c r="I186" s="26">
        <f t="shared" si="100"/>
        <v>4500000</v>
      </c>
      <c r="J186" s="26">
        <f t="shared" si="100"/>
        <v>4500000</v>
      </c>
    </row>
    <row r="187" spans="2:10" x14ac:dyDescent="0.3">
      <c r="B187" s="61"/>
      <c r="C187" s="61"/>
      <c r="D187" s="25" t="s">
        <v>100</v>
      </c>
      <c r="E187" s="26">
        <f t="shared" si="73"/>
        <v>22658922.109999999</v>
      </c>
      <c r="F187" s="26">
        <v>2123558.5</v>
      </c>
      <c r="G187" s="26">
        <v>7035363.6100000003</v>
      </c>
      <c r="H187" s="26">
        <v>4500000</v>
      </c>
      <c r="I187" s="26">
        <v>4500000</v>
      </c>
      <c r="J187" s="26">
        <v>4500000</v>
      </c>
    </row>
    <row r="188" spans="2:10" ht="37.5" x14ac:dyDescent="0.3">
      <c r="B188" s="61"/>
      <c r="C188" s="61"/>
      <c r="D188" s="25" t="s">
        <v>101</v>
      </c>
      <c r="E188" s="26">
        <f t="shared" si="73"/>
        <v>0</v>
      </c>
      <c r="F188" s="26">
        <v>0</v>
      </c>
      <c r="G188" s="26">
        <v>0</v>
      </c>
      <c r="H188" s="26">
        <v>0</v>
      </c>
      <c r="I188" s="26">
        <v>0</v>
      </c>
      <c r="J188" s="26">
        <v>0</v>
      </c>
    </row>
    <row r="189" spans="2:10" x14ac:dyDescent="0.3">
      <c r="B189" s="61" t="s">
        <v>67</v>
      </c>
      <c r="C189" s="61" t="s">
        <v>25</v>
      </c>
      <c r="D189" s="25" t="s">
        <v>96</v>
      </c>
      <c r="E189" s="26">
        <f t="shared" si="73"/>
        <v>3272951.39</v>
      </c>
      <c r="F189" s="26">
        <f>F190+F191+F192+F194</f>
        <v>618201.39</v>
      </c>
      <c r="G189" s="26">
        <f t="shared" ref="G189:J189" si="101">G190+G191+G192+G194</f>
        <v>735750</v>
      </c>
      <c r="H189" s="26">
        <f>H190+H191+H192+H194</f>
        <v>639000</v>
      </c>
      <c r="I189" s="26">
        <f t="shared" si="101"/>
        <v>640000</v>
      </c>
      <c r="J189" s="26">
        <f t="shared" si="101"/>
        <v>640000</v>
      </c>
    </row>
    <row r="190" spans="2:10" x14ac:dyDescent="0.3">
      <c r="B190" s="61"/>
      <c r="C190" s="61"/>
      <c r="D190" s="25" t="s">
        <v>97</v>
      </c>
      <c r="E190" s="26">
        <f t="shared" si="73"/>
        <v>0</v>
      </c>
      <c r="F190" s="26">
        <v>0</v>
      </c>
      <c r="G190" s="26">
        <v>0</v>
      </c>
      <c r="H190" s="26">
        <v>0</v>
      </c>
      <c r="I190" s="26">
        <v>0</v>
      </c>
      <c r="J190" s="26">
        <v>0</v>
      </c>
    </row>
    <row r="191" spans="2:10" ht="37.5" x14ac:dyDescent="0.3">
      <c r="B191" s="61"/>
      <c r="C191" s="61"/>
      <c r="D191" s="25" t="s">
        <v>98</v>
      </c>
      <c r="E191" s="26">
        <f t="shared" si="73"/>
        <v>2411286.11</v>
      </c>
      <c r="F191" s="26">
        <v>490211.11</v>
      </c>
      <c r="G191" s="26">
        <v>587175</v>
      </c>
      <c r="H191" s="26">
        <v>444300</v>
      </c>
      <c r="I191" s="26">
        <v>444800</v>
      </c>
      <c r="J191" s="26">
        <v>444800</v>
      </c>
    </row>
    <row r="192" spans="2:10" ht="56.25" x14ac:dyDescent="0.3">
      <c r="B192" s="61"/>
      <c r="C192" s="61"/>
      <c r="D192" s="25" t="s">
        <v>99</v>
      </c>
      <c r="E192" s="26">
        <f t="shared" si="73"/>
        <v>861665.28000000003</v>
      </c>
      <c r="F192" s="26">
        <f>F193</f>
        <v>127990.28</v>
      </c>
      <c r="G192" s="26">
        <f t="shared" ref="G192:J192" si="102">G193</f>
        <v>148575</v>
      </c>
      <c r="H192" s="26">
        <f t="shared" si="102"/>
        <v>194700</v>
      </c>
      <c r="I192" s="26">
        <f t="shared" si="102"/>
        <v>195200</v>
      </c>
      <c r="J192" s="26">
        <f t="shared" si="102"/>
        <v>195200</v>
      </c>
    </row>
    <row r="193" spans="2:10" x14ac:dyDescent="0.3">
      <c r="B193" s="61"/>
      <c r="C193" s="61"/>
      <c r="D193" s="25" t="s">
        <v>100</v>
      </c>
      <c r="E193" s="26">
        <f t="shared" si="73"/>
        <v>861665.28000000003</v>
      </c>
      <c r="F193" s="26">
        <v>127990.28</v>
      </c>
      <c r="G193" s="26">
        <v>148575</v>
      </c>
      <c r="H193" s="26">
        <v>194700</v>
      </c>
      <c r="I193" s="26">
        <v>195200</v>
      </c>
      <c r="J193" s="26">
        <v>195200</v>
      </c>
    </row>
    <row r="194" spans="2:10" ht="37.5" x14ac:dyDescent="0.3">
      <c r="B194" s="61"/>
      <c r="C194" s="61"/>
      <c r="D194" s="25" t="s">
        <v>101</v>
      </c>
      <c r="E194" s="26">
        <f t="shared" si="73"/>
        <v>0</v>
      </c>
      <c r="F194" s="26">
        <v>0</v>
      </c>
      <c r="G194" s="26">
        <v>0</v>
      </c>
      <c r="H194" s="26">
        <v>0</v>
      </c>
      <c r="I194" s="26">
        <v>0</v>
      </c>
      <c r="J194" s="26">
        <v>0</v>
      </c>
    </row>
    <row r="195" spans="2:10" x14ac:dyDescent="0.3">
      <c r="B195" s="61" t="s">
        <v>68</v>
      </c>
      <c r="C195" s="61" t="s">
        <v>40</v>
      </c>
      <c r="D195" s="25" t="s">
        <v>96</v>
      </c>
      <c r="E195" s="26">
        <f t="shared" si="73"/>
        <v>398100</v>
      </c>
      <c r="F195" s="26">
        <f>F196+F197+F198+F200</f>
        <v>199000</v>
      </c>
      <c r="G195" s="26">
        <f t="shared" ref="G195:J195" si="103">G196+G197+G198+G200</f>
        <v>199100</v>
      </c>
      <c r="H195" s="26">
        <f t="shared" si="103"/>
        <v>0</v>
      </c>
      <c r="I195" s="26">
        <f t="shared" si="103"/>
        <v>0</v>
      </c>
      <c r="J195" s="26">
        <f t="shared" si="103"/>
        <v>0</v>
      </c>
    </row>
    <row r="196" spans="2:10" x14ac:dyDescent="0.3">
      <c r="B196" s="61"/>
      <c r="C196" s="61"/>
      <c r="D196" s="25" t="s">
        <v>97</v>
      </c>
      <c r="E196" s="26">
        <f t="shared" si="73"/>
        <v>0</v>
      </c>
      <c r="F196" s="26">
        <v>0</v>
      </c>
      <c r="G196" s="26">
        <v>0</v>
      </c>
      <c r="H196" s="26">
        <v>0</v>
      </c>
      <c r="I196" s="26">
        <v>0</v>
      </c>
      <c r="J196" s="26">
        <v>0</v>
      </c>
    </row>
    <row r="197" spans="2:10" ht="37.5" x14ac:dyDescent="0.3">
      <c r="B197" s="61"/>
      <c r="C197" s="61"/>
      <c r="D197" s="25" t="s">
        <v>98</v>
      </c>
      <c r="E197" s="26">
        <f t="shared" si="73"/>
        <v>358290</v>
      </c>
      <c r="F197" s="26">
        <v>179100</v>
      </c>
      <c r="G197" s="26">
        <v>179190</v>
      </c>
      <c r="H197" s="26">
        <v>0</v>
      </c>
      <c r="I197" s="26">
        <v>0</v>
      </c>
      <c r="J197" s="26">
        <v>0</v>
      </c>
    </row>
    <row r="198" spans="2:10" ht="56.25" x14ac:dyDescent="0.3">
      <c r="B198" s="61"/>
      <c r="C198" s="61"/>
      <c r="D198" s="25" t="s">
        <v>99</v>
      </c>
      <c r="E198" s="26">
        <f t="shared" si="73"/>
        <v>39810</v>
      </c>
      <c r="F198" s="26">
        <f>F199</f>
        <v>19900</v>
      </c>
      <c r="G198" s="26">
        <f>G199</f>
        <v>19910</v>
      </c>
      <c r="H198" s="26">
        <f t="shared" ref="H198:J198" si="104">H199</f>
        <v>0</v>
      </c>
      <c r="I198" s="26">
        <f t="shared" si="104"/>
        <v>0</v>
      </c>
      <c r="J198" s="26">
        <f t="shared" si="104"/>
        <v>0</v>
      </c>
    </row>
    <row r="199" spans="2:10" x14ac:dyDescent="0.3">
      <c r="B199" s="61"/>
      <c r="C199" s="61"/>
      <c r="D199" s="25" t="s">
        <v>100</v>
      </c>
      <c r="E199" s="26">
        <f t="shared" si="73"/>
        <v>39810</v>
      </c>
      <c r="F199" s="26">
        <v>19900</v>
      </c>
      <c r="G199" s="26">
        <v>19910</v>
      </c>
      <c r="H199" s="26">
        <v>0</v>
      </c>
      <c r="I199" s="26">
        <v>0</v>
      </c>
      <c r="J199" s="26">
        <v>0</v>
      </c>
    </row>
    <row r="200" spans="2:10" ht="37.5" x14ac:dyDescent="0.3">
      <c r="B200" s="61"/>
      <c r="C200" s="61"/>
      <c r="D200" s="25" t="s">
        <v>101</v>
      </c>
      <c r="E200" s="26">
        <f t="shared" si="73"/>
        <v>0</v>
      </c>
      <c r="F200" s="26">
        <v>0</v>
      </c>
      <c r="G200" s="26">
        <v>0</v>
      </c>
      <c r="H200" s="26">
        <v>0</v>
      </c>
      <c r="I200" s="26">
        <v>0</v>
      </c>
      <c r="J200" s="26">
        <v>0</v>
      </c>
    </row>
    <row r="201" spans="2:10" x14ac:dyDescent="0.3">
      <c r="B201" s="61" t="s">
        <v>69</v>
      </c>
      <c r="C201" s="61" t="s">
        <v>36</v>
      </c>
      <c r="D201" s="25" t="s">
        <v>96</v>
      </c>
      <c r="E201" s="26">
        <f t="shared" si="73"/>
        <v>761789.6</v>
      </c>
      <c r="F201" s="26">
        <f>F202+F203+F204+F206</f>
        <v>105972</v>
      </c>
      <c r="G201" s="26">
        <f t="shared" ref="G201:J201" si="105">G202+G203+G204+G206</f>
        <v>655817.6</v>
      </c>
      <c r="H201" s="26">
        <f t="shared" si="105"/>
        <v>0</v>
      </c>
      <c r="I201" s="26">
        <f t="shared" si="105"/>
        <v>0</v>
      </c>
      <c r="J201" s="26">
        <f t="shared" si="105"/>
        <v>0</v>
      </c>
    </row>
    <row r="202" spans="2:10" x14ac:dyDescent="0.3">
      <c r="B202" s="61"/>
      <c r="C202" s="61"/>
      <c r="D202" s="25" t="s">
        <v>97</v>
      </c>
      <c r="E202" s="26">
        <f t="shared" ref="E202:E265" si="106">F202+G202+H202+I202+J202</f>
        <v>0</v>
      </c>
      <c r="F202" s="26">
        <v>0</v>
      </c>
      <c r="G202" s="26">
        <v>0</v>
      </c>
      <c r="H202" s="26">
        <v>0</v>
      </c>
      <c r="I202" s="26">
        <v>0</v>
      </c>
      <c r="J202" s="26">
        <v>0</v>
      </c>
    </row>
    <row r="203" spans="2:10" ht="37.5" x14ac:dyDescent="0.3">
      <c r="B203" s="61"/>
      <c r="C203" s="61"/>
      <c r="D203" s="25" t="s">
        <v>98</v>
      </c>
      <c r="E203" s="26">
        <f t="shared" si="106"/>
        <v>685610.64</v>
      </c>
      <c r="F203" s="26">
        <v>95374.8</v>
      </c>
      <c r="G203" s="26">
        <v>590235.84</v>
      </c>
      <c r="H203" s="26">
        <v>0</v>
      </c>
      <c r="I203" s="26">
        <v>0</v>
      </c>
      <c r="J203" s="26">
        <v>0</v>
      </c>
    </row>
    <row r="204" spans="2:10" ht="56.25" x14ac:dyDescent="0.3">
      <c r="B204" s="61"/>
      <c r="C204" s="61"/>
      <c r="D204" s="25" t="s">
        <v>99</v>
      </c>
      <c r="E204" s="26">
        <f t="shared" si="106"/>
        <v>76178.959999999992</v>
      </c>
      <c r="F204" s="26">
        <f>F205</f>
        <v>10597.2</v>
      </c>
      <c r="G204" s="26">
        <f t="shared" ref="G204:J204" si="107">G205</f>
        <v>65581.759999999995</v>
      </c>
      <c r="H204" s="26">
        <f t="shared" si="107"/>
        <v>0</v>
      </c>
      <c r="I204" s="26">
        <f t="shared" si="107"/>
        <v>0</v>
      </c>
      <c r="J204" s="26">
        <f t="shared" si="107"/>
        <v>0</v>
      </c>
    </row>
    <row r="205" spans="2:10" x14ac:dyDescent="0.3">
      <c r="B205" s="61"/>
      <c r="C205" s="61"/>
      <c r="D205" s="25" t="s">
        <v>100</v>
      </c>
      <c r="E205" s="26">
        <f t="shared" si="106"/>
        <v>76178.959999999992</v>
      </c>
      <c r="F205" s="26">
        <v>10597.2</v>
      </c>
      <c r="G205" s="26">
        <v>65581.759999999995</v>
      </c>
      <c r="H205" s="26">
        <v>0</v>
      </c>
      <c r="I205" s="26">
        <v>0</v>
      </c>
      <c r="J205" s="26">
        <v>0</v>
      </c>
    </row>
    <row r="206" spans="2:10" ht="37.5" x14ac:dyDescent="0.3">
      <c r="B206" s="61"/>
      <c r="C206" s="61"/>
      <c r="D206" s="25" t="s">
        <v>101</v>
      </c>
      <c r="E206" s="26">
        <f t="shared" si="106"/>
        <v>0</v>
      </c>
      <c r="F206" s="26">
        <v>0</v>
      </c>
      <c r="G206" s="26">
        <v>0</v>
      </c>
      <c r="H206" s="26">
        <v>0</v>
      </c>
      <c r="I206" s="26">
        <v>0</v>
      </c>
      <c r="J206" s="26">
        <v>0</v>
      </c>
    </row>
    <row r="207" spans="2:10" x14ac:dyDescent="0.3">
      <c r="B207" s="59" t="s">
        <v>70</v>
      </c>
      <c r="C207" s="59" t="s">
        <v>103</v>
      </c>
      <c r="D207" s="23" t="s">
        <v>96</v>
      </c>
      <c r="E207" s="24">
        <f t="shared" si="106"/>
        <v>10664333.359999999</v>
      </c>
      <c r="F207" s="24">
        <f>F208+F209+F210+F212</f>
        <v>2149000</v>
      </c>
      <c r="G207" s="24">
        <f t="shared" ref="G207:J207" si="108">G208+G209+G210+G212</f>
        <v>2160333.34</v>
      </c>
      <c r="H207" s="24">
        <f>H208+H209+H210+H212</f>
        <v>2118333.34</v>
      </c>
      <c r="I207" s="24">
        <f t="shared" si="108"/>
        <v>2118333.34</v>
      </c>
      <c r="J207" s="24">
        <f t="shared" si="108"/>
        <v>2118333.34</v>
      </c>
    </row>
    <row r="208" spans="2:10" x14ac:dyDescent="0.3">
      <c r="B208" s="59"/>
      <c r="C208" s="59"/>
      <c r="D208" s="23" t="s">
        <v>97</v>
      </c>
      <c r="E208" s="24">
        <f t="shared" si="106"/>
        <v>0</v>
      </c>
      <c r="F208" s="24">
        <v>0</v>
      </c>
      <c r="G208" s="24">
        <v>0</v>
      </c>
      <c r="H208" s="24">
        <v>0</v>
      </c>
      <c r="I208" s="24">
        <v>0</v>
      </c>
      <c r="J208" s="24">
        <v>0</v>
      </c>
    </row>
    <row r="209" spans="2:10" ht="37.5" x14ac:dyDescent="0.3">
      <c r="B209" s="59"/>
      <c r="C209" s="59"/>
      <c r="D209" s="23" t="s">
        <v>98</v>
      </c>
      <c r="E209" s="24">
        <f t="shared" si="106"/>
        <v>6398600</v>
      </c>
      <c r="F209" s="24">
        <f>F215</f>
        <v>1289400</v>
      </c>
      <c r="G209" s="24">
        <f t="shared" ref="G209:J209" si="109">G215</f>
        <v>1296200</v>
      </c>
      <c r="H209" s="24">
        <f t="shared" si="109"/>
        <v>1271000</v>
      </c>
      <c r="I209" s="24">
        <f t="shared" si="109"/>
        <v>1271000</v>
      </c>
      <c r="J209" s="24">
        <f t="shared" si="109"/>
        <v>1271000</v>
      </c>
    </row>
    <row r="210" spans="2:10" ht="56.25" x14ac:dyDescent="0.3">
      <c r="B210" s="59"/>
      <c r="C210" s="59"/>
      <c r="D210" s="23" t="s">
        <v>99</v>
      </c>
      <c r="E210" s="24">
        <f t="shared" si="106"/>
        <v>4265733.3599999994</v>
      </c>
      <c r="F210" s="24">
        <f>F211</f>
        <v>859600</v>
      </c>
      <c r="G210" s="24">
        <f t="shared" ref="G210:J210" si="110">G211</f>
        <v>864133.34</v>
      </c>
      <c r="H210" s="24">
        <f t="shared" si="110"/>
        <v>847333.34</v>
      </c>
      <c r="I210" s="24">
        <f t="shared" si="110"/>
        <v>847333.34</v>
      </c>
      <c r="J210" s="24">
        <f t="shared" si="110"/>
        <v>847333.34</v>
      </c>
    </row>
    <row r="211" spans="2:10" x14ac:dyDescent="0.3">
      <c r="B211" s="59"/>
      <c r="C211" s="59"/>
      <c r="D211" s="23" t="s">
        <v>100</v>
      </c>
      <c r="E211" s="24">
        <f t="shared" si="106"/>
        <v>4265733.3599999994</v>
      </c>
      <c r="F211" s="24">
        <f>F217</f>
        <v>859600</v>
      </c>
      <c r="G211" s="24">
        <f t="shared" ref="G211:J211" si="111">G217</f>
        <v>864133.34</v>
      </c>
      <c r="H211" s="24">
        <f t="shared" si="111"/>
        <v>847333.34</v>
      </c>
      <c r="I211" s="24">
        <f t="shared" si="111"/>
        <v>847333.34</v>
      </c>
      <c r="J211" s="24">
        <f t="shared" si="111"/>
        <v>847333.34</v>
      </c>
    </row>
    <row r="212" spans="2:10" ht="37.5" x14ac:dyDescent="0.3">
      <c r="B212" s="59"/>
      <c r="C212" s="59"/>
      <c r="D212" s="23" t="s">
        <v>101</v>
      </c>
      <c r="E212" s="24">
        <f t="shared" si="106"/>
        <v>0</v>
      </c>
      <c r="F212" s="24">
        <v>0</v>
      </c>
      <c r="G212" s="24">
        <v>0</v>
      </c>
      <c r="H212" s="24">
        <v>0</v>
      </c>
      <c r="I212" s="24">
        <v>0</v>
      </c>
      <c r="J212" s="24">
        <v>0</v>
      </c>
    </row>
    <row r="213" spans="2:10" x14ac:dyDescent="0.3">
      <c r="B213" s="61" t="s">
        <v>72</v>
      </c>
      <c r="C213" s="60" t="s">
        <v>172</v>
      </c>
      <c r="D213" s="25" t="s">
        <v>96</v>
      </c>
      <c r="E213" s="26">
        <f t="shared" si="106"/>
        <v>10664333.359999999</v>
      </c>
      <c r="F213" s="26">
        <f>F214+F215+F217+F218</f>
        <v>2149000</v>
      </c>
      <c r="G213" s="26">
        <f t="shared" ref="G213:J213" si="112">G214+G215+G217+G218</f>
        <v>2160333.34</v>
      </c>
      <c r="H213" s="26">
        <f t="shared" si="112"/>
        <v>2118333.34</v>
      </c>
      <c r="I213" s="26">
        <f t="shared" si="112"/>
        <v>2118333.34</v>
      </c>
      <c r="J213" s="26">
        <f t="shared" si="112"/>
        <v>2118333.34</v>
      </c>
    </row>
    <row r="214" spans="2:10" x14ac:dyDescent="0.3">
      <c r="B214" s="61"/>
      <c r="C214" s="60"/>
      <c r="D214" s="25" t="s">
        <v>97</v>
      </c>
      <c r="E214" s="26">
        <f t="shared" si="106"/>
        <v>0</v>
      </c>
      <c r="F214" s="26">
        <v>0</v>
      </c>
      <c r="G214" s="26">
        <v>0</v>
      </c>
      <c r="H214" s="26">
        <v>0</v>
      </c>
      <c r="I214" s="26">
        <v>0</v>
      </c>
      <c r="J214" s="26">
        <v>0</v>
      </c>
    </row>
    <row r="215" spans="2:10" ht="37.5" x14ac:dyDescent="0.3">
      <c r="B215" s="61"/>
      <c r="C215" s="60"/>
      <c r="D215" s="25" t="s">
        <v>98</v>
      </c>
      <c r="E215" s="26">
        <f t="shared" si="106"/>
        <v>6398600</v>
      </c>
      <c r="F215" s="26">
        <v>1289400</v>
      </c>
      <c r="G215" s="26">
        <v>1296200</v>
      </c>
      <c r="H215" s="26">
        <v>1271000</v>
      </c>
      <c r="I215" s="26">
        <v>1271000</v>
      </c>
      <c r="J215" s="26">
        <v>1271000</v>
      </c>
    </row>
    <row r="216" spans="2:10" ht="56.25" x14ac:dyDescent="0.3">
      <c r="B216" s="61"/>
      <c r="C216" s="60"/>
      <c r="D216" s="25" t="s">
        <v>99</v>
      </c>
      <c r="E216" s="26">
        <f t="shared" si="106"/>
        <v>4265733.3599999994</v>
      </c>
      <c r="F216" s="26">
        <f>F217</f>
        <v>859600</v>
      </c>
      <c r="G216" s="26">
        <f t="shared" ref="G216:J216" si="113">G217</f>
        <v>864133.34</v>
      </c>
      <c r="H216" s="26">
        <f t="shared" si="113"/>
        <v>847333.34</v>
      </c>
      <c r="I216" s="26">
        <f t="shared" si="113"/>
        <v>847333.34</v>
      </c>
      <c r="J216" s="26">
        <f t="shared" si="113"/>
        <v>847333.34</v>
      </c>
    </row>
    <row r="217" spans="2:10" x14ac:dyDescent="0.3">
      <c r="B217" s="61"/>
      <c r="C217" s="60"/>
      <c r="D217" s="25" t="s">
        <v>100</v>
      </c>
      <c r="E217" s="26">
        <f t="shared" si="106"/>
        <v>4265733.3599999994</v>
      </c>
      <c r="F217" s="26">
        <v>859600</v>
      </c>
      <c r="G217" s="26">
        <v>864133.34</v>
      </c>
      <c r="H217" s="26">
        <v>847333.34</v>
      </c>
      <c r="I217" s="26">
        <v>847333.34</v>
      </c>
      <c r="J217" s="26">
        <v>847333.34</v>
      </c>
    </row>
    <row r="218" spans="2:10" ht="37.5" x14ac:dyDescent="0.3">
      <c r="B218" s="61"/>
      <c r="C218" s="60"/>
      <c r="D218" s="25" t="s">
        <v>101</v>
      </c>
      <c r="E218" s="26">
        <f t="shared" si="106"/>
        <v>0</v>
      </c>
      <c r="F218" s="26">
        <v>0</v>
      </c>
      <c r="G218" s="26">
        <v>0</v>
      </c>
      <c r="H218" s="26">
        <v>0</v>
      </c>
      <c r="I218" s="26">
        <v>0</v>
      </c>
      <c r="J218" s="26">
        <v>0</v>
      </c>
    </row>
    <row r="219" spans="2:10" x14ac:dyDescent="0.3">
      <c r="B219" s="59" t="s">
        <v>73</v>
      </c>
      <c r="C219" s="59" t="s">
        <v>74</v>
      </c>
      <c r="D219" s="23" t="s">
        <v>96</v>
      </c>
      <c r="E219" s="24">
        <f t="shared" si="106"/>
        <v>2892132.3</v>
      </c>
      <c r="F219" s="24">
        <f>F220+F221+F223+F224</f>
        <v>44824</v>
      </c>
      <c r="G219" s="24">
        <f t="shared" ref="G219:J219" si="114">G220+G221+G223+G224</f>
        <v>817308.3</v>
      </c>
      <c r="H219" s="24">
        <f t="shared" si="114"/>
        <v>830000</v>
      </c>
      <c r="I219" s="24">
        <f t="shared" si="114"/>
        <v>600000</v>
      </c>
      <c r="J219" s="24">
        <f t="shared" si="114"/>
        <v>600000</v>
      </c>
    </row>
    <row r="220" spans="2:10" x14ac:dyDescent="0.3">
      <c r="B220" s="59"/>
      <c r="C220" s="59"/>
      <c r="D220" s="23" t="s">
        <v>97</v>
      </c>
      <c r="E220" s="24">
        <f t="shared" si="106"/>
        <v>0</v>
      </c>
      <c r="F220" s="24">
        <f>F226+F232+F238+F244</f>
        <v>0</v>
      </c>
      <c r="G220" s="24">
        <f t="shared" ref="G220:J220" si="115">G226+G232+G238+G244</f>
        <v>0</v>
      </c>
      <c r="H220" s="24">
        <f t="shared" si="115"/>
        <v>0</v>
      </c>
      <c r="I220" s="24">
        <f t="shared" si="115"/>
        <v>0</v>
      </c>
      <c r="J220" s="24">
        <f t="shared" si="115"/>
        <v>0</v>
      </c>
    </row>
    <row r="221" spans="2:10" ht="37.5" x14ac:dyDescent="0.3">
      <c r="B221" s="59"/>
      <c r="C221" s="59"/>
      <c r="D221" s="23" t="s">
        <v>98</v>
      </c>
      <c r="E221" s="24">
        <f t="shared" si="106"/>
        <v>0</v>
      </c>
      <c r="F221" s="24">
        <f>F227+F233+F239+F245</f>
        <v>0</v>
      </c>
      <c r="G221" s="24">
        <f t="shared" ref="G221:J221" si="116">G227+G233+G239+G245</f>
        <v>0</v>
      </c>
      <c r="H221" s="24">
        <f t="shared" si="116"/>
        <v>0</v>
      </c>
      <c r="I221" s="24">
        <f t="shared" si="116"/>
        <v>0</v>
      </c>
      <c r="J221" s="24">
        <f t="shared" si="116"/>
        <v>0</v>
      </c>
    </row>
    <row r="222" spans="2:10" ht="56.25" x14ac:dyDescent="0.3">
      <c r="B222" s="59"/>
      <c r="C222" s="59"/>
      <c r="D222" s="23" t="s">
        <v>99</v>
      </c>
      <c r="E222" s="24">
        <f t="shared" si="106"/>
        <v>2892132.3</v>
      </c>
      <c r="F222" s="24">
        <f>F223</f>
        <v>44824</v>
      </c>
      <c r="G222" s="24">
        <f t="shared" ref="G222:J222" si="117">G223</f>
        <v>817308.3</v>
      </c>
      <c r="H222" s="24">
        <f t="shared" si="117"/>
        <v>830000</v>
      </c>
      <c r="I222" s="24">
        <f t="shared" si="117"/>
        <v>600000</v>
      </c>
      <c r="J222" s="24">
        <f t="shared" si="117"/>
        <v>600000</v>
      </c>
    </row>
    <row r="223" spans="2:10" x14ac:dyDescent="0.3">
      <c r="B223" s="59"/>
      <c r="C223" s="59"/>
      <c r="D223" s="23" t="s">
        <v>100</v>
      </c>
      <c r="E223" s="24">
        <f t="shared" si="106"/>
        <v>2892132.3</v>
      </c>
      <c r="F223" s="24">
        <f>F229+F235+F241+F247</f>
        <v>44824</v>
      </c>
      <c r="G223" s="24">
        <f t="shared" ref="G223:J223" si="118">G229+G235+G241+G247</f>
        <v>817308.3</v>
      </c>
      <c r="H223" s="24">
        <f>H229+H235+H241+H247</f>
        <v>830000</v>
      </c>
      <c r="I223" s="24">
        <f t="shared" si="118"/>
        <v>600000</v>
      </c>
      <c r="J223" s="24">
        <f t="shared" si="118"/>
        <v>600000</v>
      </c>
    </row>
    <row r="224" spans="2:10" ht="37.5" x14ac:dyDescent="0.3">
      <c r="B224" s="59"/>
      <c r="C224" s="59"/>
      <c r="D224" s="23" t="s">
        <v>101</v>
      </c>
      <c r="E224" s="24">
        <f t="shared" si="106"/>
        <v>0</v>
      </c>
      <c r="F224" s="24">
        <f>F230+F236+F242+F248</f>
        <v>0</v>
      </c>
      <c r="G224" s="24">
        <f t="shared" ref="G224:J224" si="119">G230+G236+G242+G248</f>
        <v>0</v>
      </c>
      <c r="H224" s="24">
        <f t="shared" si="119"/>
        <v>0</v>
      </c>
      <c r="I224" s="24">
        <f t="shared" si="119"/>
        <v>0</v>
      </c>
      <c r="J224" s="24">
        <f t="shared" si="119"/>
        <v>0</v>
      </c>
    </row>
    <row r="225" spans="2:10" s="16" customFormat="1" x14ac:dyDescent="0.3">
      <c r="B225" s="62" t="s">
        <v>75</v>
      </c>
      <c r="C225" s="62" t="s">
        <v>76</v>
      </c>
      <c r="D225" s="27" t="s">
        <v>96</v>
      </c>
      <c r="E225" s="26">
        <f t="shared" si="106"/>
        <v>0</v>
      </c>
      <c r="F225" s="31">
        <f>F226+F227+F228+F230</f>
        <v>0</v>
      </c>
      <c r="G225" s="31">
        <f t="shared" ref="G225:J225" si="120">G226+G227+G228+G230</f>
        <v>0</v>
      </c>
      <c r="H225" s="31">
        <f t="shared" si="120"/>
        <v>0</v>
      </c>
      <c r="I225" s="31">
        <f t="shared" si="120"/>
        <v>0</v>
      </c>
      <c r="J225" s="31">
        <f t="shared" si="120"/>
        <v>0</v>
      </c>
    </row>
    <row r="226" spans="2:10" s="16" customFormat="1" x14ac:dyDescent="0.3">
      <c r="B226" s="62"/>
      <c r="C226" s="62"/>
      <c r="D226" s="27" t="s">
        <v>97</v>
      </c>
      <c r="E226" s="26">
        <f t="shared" si="106"/>
        <v>0</v>
      </c>
      <c r="F226" s="31">
        <v>0</v>
      </c>
      <c r="G226" s="31">
        <v>0</v>
      </c>
      <c r="H226" s="31">
        <v>0</v>
      </c>
      <c r="I226" s="31">
        <v>0</v>
      </c>
      <c r="J226" s="31">
        <v>0</v>
      </c>
    </row>
    <row r="227" spans="2:10" s="16" customFormat="1" ht="37.5" x14ac:dyDescent="0.3">
      <c r="B227" s="62"/>
      <c r="C227" s="62"/>
      <c r="D227" s="27" t="s">
        <v>98</v>
      </c>
      <c r="E227" s="26">
        <f t="shared" si="106"/>
        <v>0</v>
      </c>
      <c r="F227" s="31">
        <v>0</v>
      </c>
      <c r="G227" s="31">
        <v>0</v>
      </c>
      <c r="H227" s="31">
        <v>0</v>
      </c>
      <c r="I227" s="31">
        <v>0</v>
      </c>
      <c r="J227" s="31">
        <v>0</v>
      </c>
    </row>
    <row r="228" spans="2:10" s="16" customFormat="1" ht="56.25" x14ac:dyDescent="0.3">
      <c r="B228" s="62"/>
      <c r="C228" s="62"/>
      <c r="D228" s="27" t="s">
        <v>99</v>
      </c>
      <c r="E228" s="26">
        <f t="shared" si="106"/>
        <v>0</v>
      </c>
      <c r="F228" s="31">
        <f>F229</f>
        <v>0</v>
      </c>
      <c r="G228" s="31">
        <f t="shared" ref="G228:J228" si="121">G229</f>
        <v>0</v>
      </c>
      <c r="H228" s="31">
        <f t="shared" si="121"/>
        <v>0</v>
      </c>
      <c r="I228" s="31">
        <f t="shared" si="121"/>
        <v>0</v>
      </c>
      <c r="J228" s="31">
        <f t="shared" si="121"/>
        <v>0</v>
      </c>
    </row>
    <row r="229" spans="2:10" s="16" customFormat="1" x14ac:dyDescent="0.3">
      <c r="B229" s="62"/>
      <c r="C229" s="62"/>
      <c r="D229" s="27" t="s">
        <v>100</v>
      </c>
      <c r="E229" s="26">
        <f t="shared" si="106"/>
        <v>0</v>
      </c>
      <c r="F229" s="31">
        <v>0</v>
      </c>
      <c r="G229" s="31">
        <v>0</v>
      </c>
      <c r="H229" s="31">
        <v>0</v>
      </c>
      <c r="I229" s="31">
        <v>0</v>
      </c>
      <c r="J229" s="31">
        <v>0</v>
      </c>
    </row>
    <row r="230" spans="2:10" s="16" customFormat="1" ht="37.5" x14ac:dyDescent="0.3">
      <c r="B230" s="62"/>
      <c r="C230" s="62"/>
      <c r="D230" s="27" t="s">
        <v>101</v>
      </c>
      <c r="E230" s="26">
        <f t="shared" si="106"/>
        <v>0</v>
      </c>
      <c r="F230" s="31">
        <v>0</v>
      </c>
      <c r="G230" s="31">
        <v>0</v>
      </c>
      <c r="H230" s="31">
        <v>0</v>
      </c>
      <c r="I230" s="31">
        <v>0</v>
      </c>
      <c r="J230" s="31">
        <v>0</v>
      </c>
    </row>
    <row r="231" spans="2:10" x14ac:dyDescent="0.3">
      <c r="B231" s="61" t="s">
        <v>77</v>
      </c>
      <c r="C231" s="61" t="s">
        <v>78</v>
      </c>
      <c r="D231" s="25" t="s">
        <v>96</v>
      </c>
      <c r="E231" s="26">
        <f t="shared" si="106"/>
        <v>82774</v>
      </c>
      <c r="F231" s="26">
        <f>F232+F233+F234+F236</f>
        <v>44824</v>
      </c>
      <c r="G231" s="26">
        <f t="shared" ref="G231:J231" si="122">G232+G233+G234+G236</f>
        <v>37950</v>
      </c>
      <c r="H231" s="26">
        <f t="shared" si="122"/>
        <v>0</v>
      </c>
      <c r="I231" s="26">
        <f t="shared" si="122"/>
        <v>0</v>
      </c>
      <c r="J231" s="26">
        <f t="shared" si="122"/>
        <v>0</v>
      </c>
    </row>
    <row r="232" spans="2:10" x14ac:dyDescent="0.3">
      <c r="B232" s="61"/>
      <c r="C232" s="61"/>
      <c r="D232" s="25" t="s">
        <v>97</v>
      </c>
      <c r="E232" s="26">
        <f t="shared" si="106"/>
        <v>0</v>
      </c>
      <c r="F232" s="26">
        <v>0</v>
      </c>
      <c r="G232" s="26">
        <v>0</v>
      </c>
      <c r="H232" s="26">
        <v>0</v>
      </c>
      <c r="I232" s="26">
        <v>0</v>
      </c>
      <c r="J232" s="26">
        <v>0</v>
      </c>
    </row>
    <row r="233" spans="2:10" ht="37.5" x14ac:dyDescent="0.3">
      <c r="B233" s="61"/>
      <c r="C233" s="61"/>
      <c r="D233" s="25" t="s">
        <v>98</v>
      </c>
      <c r="E233" s="26">
        <f t="shared" si="106"/>
        <v>0</v>
      </c>
      <c r="F233" s="26">
        <v>0</v>
      </c>
      <c r="G233" s="26">
        <v>0</v>
      </c>
      <c r="H233" s="26">
        <v>0</v>
      </c>
      <c r="I233" s="26">
        <v>0</v>
      </c>
      <c r="J233" s="26">
        <v>0</v>
      </c>
    </row>
    <row r="234" spans="2:10" ht="56.25" x14ac:dyDescent="0.3">
      <c r="B234" s="61"/>
      <c r="C234" s="61"/>
      <c r="D234" s="25" t="s">
        <v>99</v>
      </c>
      <c r="E234" s="26">
        <f t="shared" si="106"/>
        <v>82774</v>
      </c>
      <c r="F234" s="26">
        <f>F235</f>
        <v>44824</v>
      </c>
      <c r="G234" s="26">
        <f t="shared" ref="G234:J234" si="123">G235</f>
        <v>37950</v>
      </c>
      <c r="H234" s="26">
        <f t="shared" si="123"/>
        <v>0</v>
      </c>
      <c r="I234" s="26">
        <f t="shared" si="123"/>
        <v>0</v>
      </c>
      <c r="J234" s="26">
        <f t="shared" si="123"/>
        <v>0</v>
      </c>
    </row>
    <row r="235" spans="2:10" x14ac:dyDescent="0.3">
      <c r="B235" s="61"/>
      <c r="C235" s="61"/>
      <c r="D235" s="25" t="s">
        <v>100</v>
      </c>
      <c r="E235" s="26">
        <f t="shared" si="106"/>
        <v>82774</v>
      </c>
      <c r="F235" s="26">
        <v>44824</v>
      </c>
      <c r="G235" s="26">
        <v>37950</v>
      </c>
      <c r="H235" s="26">
        <v>0</v>
      </c>
      <c r="I235" s="26">
        <v>0</v>
      </c>
      <c r="J235" s="26">
        <v>0</v>
      </c>
    </row>
    <row r="236" spans="2:10" ht="37.5" x14ac:dyDescent="0.3">
      <c r="B236" s="61"/>
      <c r="C236" s="61"/>
      <c r="D236" s="25" t="s">
        <v>101</v>
      </c>
      <c r="E236" s="26">
        <f t="shared" si="106"/>
        <v>0</v>
      </c>
      <c r="F236" s="26">
        <v>0</v>
      </c>
      <c r="G236" s="26">
        <v>0</v>
      </c>
      <c r="H236" s="26">
        <v>0</v>
      </c>
      <c r="I236" s="26">
        <v>0</v>
      </c>
      <c r="J236" s="26">
        <v>0</v>
      </c>
    </row>
    <row r="237" spans="2:10" x14ac:dyDescent="0.3">
      <c r="B237" s="61" t="s">
        <v>79</v>
      </c>
      <c r="C237" s="61" t="s">
        <v>80</v>
      </c>
      <c r="D237" s="25" t="s">
        <v>96</v>
      </c>
      <c r="E237" s="26">
        <f t="shared" si="106"/>
        <v>455000</v>
      </c>
      <c r="F237" s="26">
        <v>0</v>
      </c>
      <c r="G237" s="26">
        <f>G238+G239+G240</f>
        <v>225000</v>
      </c>
      <c r="H237" s="26">
        <f>H238+H239+H240</f>
        <v>230000</v>
      </c>
      <c r="I237" s="26">
        <v>0</v>
      </c>
      <c r="J237" s="26">
        <v>0</v>
      </c>
    </row>
    <row r="238" spans="2:10" x14ac:dyDescent="0.3">
      <c r="B238" s="61"/>
      <c r="C238" s="61"/>
      <c r="D238" s="25" t="s">
        <v>97</v>
      </c>
      <c r="E238" s="26">
        <f t="shared" si="106"/>
        <v>0</v>
      </c>
      <c r="F238" s="26">
        <v>0</v>
      </c>
      <c r="G238" s="26">
        <v>0</v>
      </c>
      <c r="H238" s="26">
        <v>0</v>
      </c>
      <c r="I238" s="26">
        <v>0</v>
      </c>
      <c r="J238" s="26">
        <v>0</v>
      </c>
    </row>
    <row r="239" spans="2:10" ht="37.5" x14ac:dyDescent="0.3">
      <c r="B239" s="61"/>
      <c r="C239" s="61"/>
      <c r="D239" s="25" t="s">
        <v>98</v>
      </c>
      <c r="E239" s="26">
        <f t="shared" si="106"/>
        <v>0</v>
      </c>
      <c r="F239" s="26">
        <v>0</v>
      </c>
      <c r="G239" s="26">
        <v>0</v>
      </c>
      <c r="H239" s="26">
        <v>0</v>
      </c>
      <c r="I239" s="26">
        <v>0</v>
      </c>
      <c r="J239" s="26">
        <v>0</v>
      </c>
    </row>
    <row r="240" spans="2:10" ht="56.25" x14ac:dyDescent="0.3">
      <c r="B240" s="61"/>
      <c r="C240" s="61"/>
      <c r="D240" s="25" t="s">
        <v>99</v>
      </c>
      <c r="E240" s="26">
        <f t="shared" si="106"/>
        <v>455000</v>
      </c>
      <c r="F240" s="26">
        <v>0</v>
      </c>
      <c r="G240" s="26">
        <f>G241</f>
        <v>225000</v>
      </c>
      <c r="H240" s="26">
        <f>H241</f>
        <v>230000</v>
      </c>
      <c r="I240" s="26">
        <v>0</v>
      </c>
      <c r="J240" s="26">
        <v>0</v>
      </c>
    </row>
    <row r="241" spans="2:10" x14ac:dyDescent="0.3">
      <c r="B241" s="61"/>
      <c r="C241" s="61"/>
      <c r="D241" s="25" t="s">
        <v>100</v>
      </c>
      <c r="E241" s="26">
        <f t="shared" si="106"/>
        <v>455000</v>
      </c>
      <c r="F241" s="26">
        <v>0</v>
      </c>
      <c r="G241" s="26">
        <v>225000</v>
      </c>
      <c r="H241" s="26">
        <v>230000</v>
      </c>
      <c r="I241" s="26">
        <v>0</v>
      </c>
      <c r="J241" s="26">
        <v>0</v>
      </c>
    </row>
    <row r="242" spans="2:10" ht="37.5" x14ac:dyDescent="0.3">
      <c r="B242" s="61"/>
      <c r="C242" s="61"/>
      <c r="D242" s="25" t="s">
        <v>101</v>
      </c>
      <c r="E242" s="26">
        <f t="shared" si="106"/>
        <v>0</v>
      </c>
      <c r="F242" s="26">
        <v>0</v>
      </c>
      <c r="G242" s="26">
        <v>0</v>
      </c>
      <c r="H242" s="26">
        <v>0</v>
      </c>
      <c r="I242" s="26">
        <v>0</v>
      </c>
      <c r="J242" s="26">
        <v>0</v>
      </c>
    </row>
    <row r="243" spans="2:10" x14ac:dyDescent="0.3">
      <c r="B243" s="60" t="s">
        <v>81</v>
      </c>
      <c r="C243" s="60" t="s">
        <v>82</v>
      </c>
      <c r="D243" s="25" t="s">
        <v>96</v>
      </c>
      <c r="E243" s="26">
        <f t="shared" si="106"/>
        <v>2354358.2999999998</v>
      </c>
      <c r="F243" s="26">
        <v>0</v>
      </c>
      <c r="G243" s="26">
        <f>G246+G245+G244</f>
        <v>554358.30000000005</v>
      </c>
      <c r="H243" s="26">
        <f t="shared" ref="H243:J243" si="124">H246+H245+H244</f>
        <v>600000</v>
      </c>
      <c r="I243" s="26">
        <f t="shared" si="124"/>
        <v>600000</v>
      </c>
      <c r="J243" s="26">
        <f t="shared" si="124"/>
        <v>600000</v>
      </c>
    </row>
    <row r="244" spans="2:10" x14ac:dyDescent="0.3">
      <c r="B244" s="60"/>
      <c r="C244" s="60"/>
      <c r="D244" s="25" t="s">
        <v>97</v>
      </c>
      <c r="E244" s="26">
        <f t="shared" si="106"/>
        <v>0</v>
      </c>
      <c r="F244" s="26">
        <v>0</v>
      </c>
      <c r="G244" s="26">
        <v>0</v>
      </c>
      <c r="H244" s="26">
        <v>0</v>
      </c>
      <c r="I244" s="26">
        <v>0</v>
      </c>
      <c r="J244" s="26">
        <v>0</v>
      </c>
    </row>
    <row r="245" spans="2:10" ht="37.5" x14ac:dyDescent="0.3">
      <c r="B245" s="60"/>
      <c r="C245" s="60"/>
      <c r="D245" s="25" t="s">
        <v>98</v>
      </c>
      <c r="E245" s="26">
        <f t="shared" si="106"/>
        <v>0</v>
      </c>
      <c r="F245" s="26">
        <v>0</v>
      </c>
      <c r="G245" s="26">
        <v>0</v>
      </c>
      <c r="H245" s="26">
        <v>0</v>
      </c>
      <c r="I245" s="26">
        <v>0</v>
      </c>
      <c r="J245" s="26">
        <v>0</v>
      </c>
    </row>
    <row r="246" spans="2:10" ht="56.25" x14ac:dyDescent="0.3">
      <c r="B246" s="60"/>
      <c r="C246" s="60"/>
      <c r="D246" s="25" t="s">
        <v>99</v>
      </c>
      <c r="E246" s="26">
        <f t="shared" si="106"/>
        <v>2354358.2999999998</v>
      </c>
      <c r="F246" s="26">
        <v>0</v>
      </c>
      <c r="G246" s="26">
        <f>G247</f>
        <v>554358.30000000005</v>
      </c>
      <c r="H246" s="26">
        <f t="shared" ref="H246:J246" si="125">H247</f>
        <v>600000</v>
      </c>
      <c r="I246" s="26">
        <f t="shared" si="125"/>
        <v>600000</v>
      </c>
      <c r="J246" s="26">
        <f t="shared" si="125"/>
        <v>600000</v>
      </c>
    </row>
    <row r="247" spans="2:10" x14ac:dyDescent="0.3">
      <c r="B247" s="60"/>
      <c r="C247" s="60"/>
      <c r="D247" s="25" t="s">
        <v>100</v>
      </c>
      <c r="E247" s="26">
        <f t="shared" si="106"/>
        <v>2354358.2999999998</v>
      </c>
      <c r="F247" s="26">
        <v>0</v>
      </c>
      <c r="G247" s="26">
        <v>554358.30000000005</v>
      </c>
      <c r="H247" s="26">
        <v>600000</v>
      </c>
      <c r="I247" s="26">
        <v>600000</v>
      </c>
      <c r="J247" s="26">
        <v>600000</v>
      </c>
    </row>
    <row r="248" spans="2:10" ht="37.5" x14ac:dyDescent="0.3">
      <c r="B248" s="60"/>
      <c r="C248" s="60"/>
      <c r="D248" s="25" t="s">
        <v>101</v>
      </c>
      <c r="E248" s="26">
        <f t="shared" si="106"/>
        <v>0</v>
      </c>
      <c r="F248" s="26">
        <v>0</v>
      </c>
      <c r="G248" s="26">
        <v>0</v>
      </c>
      <c r="H248" s="26">
        <v>0</v>
      </c>
      <c r="I248" s="26">
        <v>0</v>
      </c>
      <c r="J248" s="26">
        <v>0</v>
      </c>
    </row>
    <row r="249" spans="2:10" x14ac:dyDescent="0.3">
      <c r="B249" s="44" t="s">
        <v>83</v>
      </c>
      <c r="C249" s="59" t="s">
        <v>84</v>
      </c>
      <c r="D249" s="23" t="s">
        <v>96</v>
      </c>
      <c r="E249" s="24">
        <f t="shared" si="106"/>
        <v>325080142.44999999</v>
      </c>
      <c r="F249" s="24">
        <f>F250+F251+F252+F254</f>
        <v>63653361.299999997</v>
      </c>
      <c r="G249" s="24">
        <f t="shared" ref="G249:J249" si="126">G250+G251+G252+G254</f>
        <v>66668285.149999999</v>
      </c>
      <c r="H249" s="24">
        <f t="shared" si="126"/>
        <v>64918832</v>
      </c>
      <c r="I249" s="24">
        <f t="shared" si="126"/>
        <v>64919832</v>
      </c>
      <c r="J249" s="24">
        <f t="shared" si="126"/>
        <v>64919832</v>
      </c>
    </row>
    <row r="250" spans="2:10" x14ac:dyDescent="0.3">
      <c r="B250" s="44"/>
      <c r="C250" s="59"/>
      <c r="D250" s="23" t="s">
        <v>97</v>
      </c>
      <c r="E250" s="24">
        <f t="shared" si="106"/>
        <v>0</v>
      </c>
      <c r="F250" s="24">
        <f>F256</f>
        <v>0</v>
      </c>
      <c r="G250" s="24">
        <f t="shared" ref="G250:J250" si="127">G256</f>
        <v>0</v>
      </c>
      <c r="H250" s="24">
        <f t="shared" si="127"/>
        <v>0</v>
      </c>
      <c r="I250" s="24">
        <f t="shared" si="127"/>
        <v>0</v>
      </c>
      <c r="J250" s="24">
        <f t="shared" si="127"/>
        <v>0</v>
      </c>
    </row>
    <row r="251" spans="2:10" ht="37.5" x14ac:dyDescent="0.3">
      <c r="B251" s="44"/>
      <c r="C251" s="59"/>
      <c r="D251" s="23" t="s">
        <v>98</v>
      </c>
      <c r="E251" s="24">
        <f t="shared" si="106"/>
        <v>4414625.66</v>
      </c>
      <c r="F251" s="24">
        <f>F257</f>
        <v>917326.58</v>
      </c>
      <c r="G251" s="24">
        <f t="shared" ref="G251:J251" si="128">G257</f>
        <v>1043499.08</v>
      </c>
      <c r="H251" s="24">
        <f t="shared" si="128"/>
        <v>817600</v>
      </c>
      <c r="I251" s="24">
        <f t="shared" si="128"/>
        <v>818100</v>
      </c>
      <c r="J251" s="24">
        <f t="shared" si="128"/>
        <v>818100</v>
      </c>
    </row>
    <row r="252" spans="2:10" ht="56.25" x14ac:dyDescent="0.3">
      <c r="B252" s="44"/>
      <c r="C252" s="59"/>
      <c r="D252" s="23" t="s">
        <v>99</v>
      </c>
      <c r="E252" s="24">
        <f t="shared" si="106"/>
        <v>320665516.78999996</v>
      </c>
      <c r="F252" s="24">
        <f>F258</f>
        <v>62736034.719999999</v>
      </c>
      <c r="G252" s="24">
        <f t="shared" ref="G252:J252" si="129">G258</f>
        <v>65624786.07</v>
      </c>
      <c r="H252" s="24">
        <f t="shared" si="129"/>
        <v>64101232</v>
      </c>
      <c r="I252" s="24">
        <f t="shared" si="129"/>
        <v>64101732</v>
      </c>
      <c r="J252" s="24">
        <f t="shared" si="129"/>
        <v>64101732</v>
      </c>
    </row>
    <row r="253" spans="2:10" x14ac:dyDescent="0.3">
      <c r="B253" s="44"/>
      <c r="C253" s="59"/>
      <c r="D253" s="23" t="s">
        <v>100</v>
      </c>
      <c r="E253" s="24">
        <f t="shared" si="106"/>
        <v>320665516.78999996</v>
      </c>
      <c r="F253" s="24">
        <f>F259</f>
        <v>62736034.719999999</v>
      </c>
      <c r="G253" s="24">
        <f t="shared" ref="G253:J253" si="130">G259</f>
        <v>65624786.07</v>
      </c>
      <c r="H253" s="24">
        <f t="shared" si="130"/>
        <v>64101232</v>
      </c>
      <c r="I253" s="24">
        <f t="shared" si="130"/>
        <v>64101732</v>
      </c>
      <c r="J253" s="24">
        <f t="shared" si="130"/>
        <v>64101732</v>
      </c>
    </row>
    <row r="254" spans="2:10" ht="50.25" customHeight="1" x14ac:dyDescent="0.3">
      <c r="B254" s="44"/>
      <c r="C254" s="59"/>
      <c r="D254" s="23" t="s">
        <v>101</v>
      </c>
      <c r="E254" s="24">
        <f t="shared" si="106"/>
        <v>0</v>
      </c>
      <c r="F254" s="24">
        <f>F260</f>
        <v>0</v>
      </c>
      <c r="G254" s="24">
        <f t="shared" ref="G254:J254" si="131">G260</f>
        <v>0</v>
      </c>
      <c r="H254" s="24">
        <f t="shared" si="131"/>
        <v>0</v>
      </c>
      <c r="I254" s="24">
        <f t="shared" si="131"/>
        <v>0</v>
      </c>
      <c r="J254" s="24">
        <f t="shared" si="131"/>
        <v>0</v>
      </c>
    </row>
    <row r="255" spans="2:10" x14ac:dyDescent="0.3">
      <c r="B255" s="59" t="s">
        <v>85</v>
      </c>
      <c r="C255" s="59" t="s">
        <v>86</v>
      </c>
      <c r="D255" s="23" t="s">
        <v>96</v>
      </c>
      <c r="E255" s="24">
        <f t="shared" si="106"/>
        <v>325080142.44999999</v>
      </c>
      <c r="F255" s="24">
        <f>F256+F257+F258+F260</f>
        <v>63653361.299999997</v>
      </c>
      <c r="G255" s="24">
        <f t="shared" ref="G255:J255" si="132">G256+G257+G258+G260</f>
        <v>66668285.149999999</v>
      </c>
      <c r="H255" s="24">
        <f t="shared" si="132"/>
        <v>64918832</v>
      </c>
      <c r="I255" s="24">
        <f t="shared" si="132"/>
        <v>64919832</v>
      </c>
      <c r="J255" s="24">
        <f t="shared" si="132"/>
        <v>64919832</v>
      </c>
    </row>
    <row r="256" spans="2:10" x14ac:dyDescent="0.3">
      <c r="B256" s="59"/>
      <c r="C256" s="59"/>
      <c r="D256" s="23" t="s">
        <v>97</v>
      </c>
      <c r="E256" s="24">
        <f t="shared" si="106"/>
        <v>0</v>
      </c>
      <c r="F256" s="24">
        <v>0</v>
      </c>
      <c r="G256" s="24">
        <v>0</v>
      </c>
      <c r="H256" s="24">
        <v>0</v>
      </c>
      <c r="I256" s="24">
        <v>0</v>
      </c>
      <c r="J256" s="24">
        <v>0</v>
      </c>
    </row>
    <row r="257" spans="2:10" ht="37.5" x14ac:dyDescent="0.3">
      <c r="B257" s="59"/>
      <c r="C257" s="59"/>
      <c r="D257" s="23" t="s">
        <v>98</v>
      </c>
      <c r="E257" s="24">
        <f t="shared" si="106"/>
        <v>4414625.66</v>
      </c>
      <c r="F257" s="24">
        <f>F263+F269+F275</f>
        <v>917326.58</v>
      </c>
      <c r="G257" s="24">
        <f t="shared" ref="G257:J257" si="133">G263+G269+G275</f>
        <v>1043499.08</v>
      </c>
      <c r="H257" s="24">
        <f t="shared" si="133"/>
        <v>817600</v>
      </c>
      <c r="I257" s="24">
        <f t="shared" si="133"/>
        <v>818100</v>
      </c>
      <c r="J257" s="24">
        <f t="shared" si="133"/>
        <v>818100</v>
      </c>
    </row>
    <row r="258" spans="2:10" ht="56.25" x14ac:dyDescent="0.3">
      <c r="B258" s="59"/>
      <c r="C258" s="59"/>
      <c r="D258" s="23" t="s">
        <v>99</v>
      </c>
      <c r="E258" s="24">
        <f t="shared" si="106"/>
        <v>320665516.78999996</v>
      </c>
      <c r="F258" s="24">
        <f>F259</f>
        <v>62736034.719999999</v>
      </c>
      <c r="G258" s="24">
        <f t="shared" ref="G258:J258" si="134">G259</f>
        <v>65624786.07</v>
      </c>
      <c r="H258" s="24">
        <f t="shared" si="134"/>
        <v>64101232</v>
      </c>
      <c r="I258" s="24">
        <f t="shared" si="134"/>
        <v>64101732</v>
      </c>
      <c r="J258" s="24">
        <f t="shared" si="134"/>
        <v>64101732</v>
      </c>
    </row>
    <row r="259" spans="2:10" x14ac:dyDescent="0.3">
      <c r="B259" s="59"/>
      <c r="C259" s="59"/>
      <c r="D259" s="23" t="s">
        <v>100</v>
      </c>
      <c r="E259" s="24">
        <f t="shared" si="106"/>
        <v>320665516.78999996</v>
      </c>
      <c r="F259" s="24">
        <f>F265+F271+F277</f>
        <v>62736034.719999999</v>
      </c>
      <c r="G259" s="24">
        <f t="shared" ref="G259:J259" si="135">G265+G271+G277</f>
        <v>65624786.07</v>
      </c>
      <c r="H259" s="24">
        <f t="shared" si="135"/>
        <v>64101232</v>
      </c>
      <c r="I259" s="24">
        <f t="shared" si="135"/>
        <v>64101732</v>
      </c>
      <c r="J259" s="24">
        <f t="shared" si="135"/>
        <v>64101732</v>
      </c>
    </row>
    <row r="260" spans="2:10" ht="37.5" x14ac:dyDescent="0.3">
      <c r="B260" s="59"/>
      <c r="C260" s="59"/>
      <c r="D260" s="23" t="s">
        <v>101</v>
      </c>
      <c r="E260" s="24">
        <f t="shared" si="106"/>
        <v>0</v>
      </c>
      <c r="F260" s="24">
        <v>0</v>
      </c>
      <c r="G260" s="24">
        <v>0</v>
      </c>
      <c r="H260" s="24">
        <v>0</v>
      </c>
      <c r="I260" s="24">
        <v>0</v>
      </c>
      <c r="J260" s="24">
        <v>0</v>
      </c>
    </row>
    <row r="261" spans="2:10" x14ac:dyDescent="0.3">
      <c r="B261" s="61" t="s">
        <v>87</v>
      </c>
      <c r="C261" s="61" t="s">
        <v>104</v>
      </c>
      <c r="D261" s="25" t="s">
        <v>96</v>
      </c>
      <c r="E261" s="26">
        <f t="shared" si="106"/>
        <v>313116208.47000003</v>
      </c>
      <c r="F261" s="26">
        <f>F262+F263+F264</f>
        <v>56562425.479999997</v>
      </c>
      <c r="G261" s="26">
        <f t="shared" ref="G261:J261" si="136">G262+G263+G264</f>
        <v>65343286.990000002</v>
      </c>
      <c r="H261" s="26">
        <f t="shared" si="136"/>
        <v>63736832</v>
      </c>
      <c r="I261" s="26">
        <f t="shared" si="136"/>
        <v>63736832</v>
      </c>
      <c r="J261" s="26">
        <f t="shared" si="136"/>
        <v>63736832</v>
      </c>
    </row>
    <row r="262" spans="2:10" x14ac:dyDescent="0.3">
      <c r="B262" s="61"/>
      <c r="C262" s="61"/>
      <c r="D262" s="25" t="s">
        <v>97</v>
      </c>
      <c r="E262" s="26">
        <f t="shared" si="106"/>
        <v>0</v>
      </c>
      <c r="F262" s="26">
        <v>0</v>
      </c>
      <c r="G262" s="26">
        <v>0</v>
      </c>
      <c r="H262" s="26">
        <v>0</v>
      </c>
      <c r="I262" s="26">
        <v>0</v>
      </c>
      <c r="J262" s="26">
        <v>0</v>
      </c>
    </row>
    <row r="263" spans="2:10" ht="37.5" x14ac:dyDescent="0.3">
      <c r="B263" s="61"/>
      <c r="C263" s="61"/>
      <c r="D263" s="25" t="s">
        <v>98</v>
      </c>
      <c r="E263" s="26">
        <f t="shared" si="106"/>
        <v>0</v>
      </c>
      <c r="F263" s="26">
        <v>0</v>
      </c>
      <c r="G263" s="26">
        <v>0</v>
      </c>
      <c r="H263" s="26">
        <v>0</v>
      </c>
      <c r="I263" s="26">
        <v>0</v>
      </c>
      <c r="J263" s="26">
        <v>0</v>
      </c>
    </row>
    <row r="264" spans="2:10" ht="56.25" x14ac:dyDescent="0.3">
      <c r="B264" s="61"/>
      <c r="C264" s="61"/>
      <c r="D264" s="25" t="s">
        <v>99</v>
      </c>
      <c r="E264" s="26">
        <f t="shared" si="106"/>
        <v>313116208.47000003</v>
      </c>
      <c r="F264" s="26">
        <f>F265</f>
        <v>56562425.479999997</v>
      </c>
      <c r="G264" s="26">
        <f t="shared" ref="G264:J264" si="137">G265</f>
        <v>65343286.990000002</v>
      </c>
      <c r="H264" s="26">
        <f t="shared" si="137"/>
        <v>63736832</v>
      </c>
      <c r="I264" s="26">
        <f t="shared" si="137"/>
        <v>63736832</v>
      </c>
      <c r="J264" s="26">
        <f t="shared" si="137"/>
        <v>63736832</v>
      </c>
    </row>
    <row r="265" spans="2:10" x14ac:dyDescent="0.3">
      <c r="B265" s="61"/>
      <c r="C265" s="61"/>
      <c r="D265" s="25" t="s">
        <v>100</v>
      </c>
      <c r="E265" s="26">
        <f t="shared" si="106"/>
        <v>313116208.47000003</v>
      </c>
      <c r="F265" s="26">
        <v>56562425.479999997</v>
      </c>
      <c r="G265" s="26">
        <v>65343286.990000002</v>
      </c>
      <c r="H265" s="26">
        <v>63736832</v>
      </c>
      <c r="I265" s="26">
        <v>63736832</v>
      </c>
      <c r="J265" s="26">
        <v>63736832</v>
      </c>
    </row>
    <row r="266" spans="2:10" ht="37.5" x14ac:dyDescent="0.3">
      <c r="B266" s="61"/>
      <c r="C266" s="61"/>
      <c r="D266" s="25" t="s">
        <v>101</v>
      </c>
      <c r="E266" s="26">
        <f t="shared" ref="E266:E278" si="138">F266+G266+H266+I266+J266</f>
        <v>0</v>
      </c>
      <c r="F266" s="26">
        <v>0</v>
      </c>
      <c r="G266" s="26">
        <v>0</v>
      </c>
      <c r="H266" s="26">
        <v>0</v>
      </c>
      <c r="I266" s="26">
        <v>0</v>
      </c>
      <c r="J266" s="26">
        <v>0</v>
      </c>
    </row>
    <row r="267" spans="2:10" ht="24.75" customHeight="1" x14ac:dyDescent="0.3">
      <c r="B267" s="61" t="s">
        <v>89</v>
      </c>
      <c r="C267" s="61" t="s">
        <v>90</v>
      </c>
      <c r="D267" s="25" t="s">
        <v>96</v>
      </c>
      <c r="E267" s="26">
        <f t="shared" si="138"/>
        <v>5927957.8600000003</v>
      </c>
      <c r="F267" s="26">
        <f>F268+F269+F270</f>
        <v>5927957.8600000003</v>
      </c>
      <c r="G267" s="26">
        <f t="shared" ref="G267:J267" si="139">G268+G269+G270</f>
        <v>0</v>
      </c>
      <c r="H267" s="26">
        <f t="shared" si="139"/>
        <v>0</v>
      </c>
      <c r="I267" s="26">
        <f t="shared" si="139"/>
        <v>0</v>
      </c>
      <c r="J267" s="26">
        <f t="shared" si="139"/>
        <v>0</v>
      </c>
    </row>
    <row r="268" spans="2:10" x14ac:dyDescent="0.3">
      <c r="B268" s="61"/>
      <c r="C268" s="61"/>
      <c r="D268" s="25" t="s">
        <v>97</v>
      </c>
      <c r="E268" s="26">
        <f t="shared" si="138"/>
        <v>0</v>
      </c>
      <c r="F268" s="26">
        <v>0</v>
      </c>
      <c r="G268" s="26">
        <v>0</v>
      </c>
      <c r="H268" s="26">
        <v>0</v>
      </c>
      <c r="I268" s="26">
        <v>0</v>
      </c>
      <c r="J268" s="26">
        <v>0</v>
      </c>
    </row>
    <row r="269" spans="2:10" ht="37.5" x14ac:dyDescent="0.3">
      <c r="B269" s="61"/>
      <c r="C269" s="61"/>
      <c r="D269" s="25" t="s">
        <v>98</v>
      </c>
      <c r="E269" s="26">
        <f t="shared" si="138"/>
        <v>0</v>
      </c>
      <c r="F269" s="26">
        <v>0</v>
      </c>
      <c r="G269" s="26">
        <v>0</v>
      </c>
      <c r="H269" s="26">
        <v>0</v>
      </c>
      <c r="I269" s="26">
        <v>0</v>
      </c>
      <c r="J269" s="26">
        <v>0</v>
      </c>
    </row>
    <row r="270" spans="2:10" ht="56.25" x14ac:dyDescent="0.3">
      <c r="B270" s="61"/>
      <c r="C270" s="61"/>
      <c r="D270" s="25" t="s">
        <v>99</v>
      </c>
      <c r="E270" s="26">
        <f t="shared" si="138"/>
        <v>5927957.8600000003</v>
      </c>
      <c r="F270" s="26">
        <f>F271</f>
        <v>5927957.8600000003</v>
      </c>
      <c r="G270" s="26">
        <f t="shared" ref="G270:J270" si="140">G271</f>
        <v>0</v>
      </c>
      <c r="H270" s="26">
        <f t="shared" si="140"/>
        <v>0</v>
      </c>
      <c r="I270" s="26">
        <f t="shared" si="140"/>
        <v>0</v>
      </c>
      <c r="J270" s="26">
        <f t="shared" si="140"/>
        <v>0</v>
      </c>
    </row>
    <row r="271" spans="2:10" x14ac:dyDescent="0.3">
      <c r="B271" s="61"/>
      <c r="C271" s="61"/>
      <c r="D271" s="25" t="s">
        <v>100</v>
      </c>
      <c r="E271" s="26">
        <f t="shared" si="138"/>
        <v>5927957.8600000003</v>
      </c>
      <c r="F271" s="26">
        <v>5927957.8600000003</v>
      </c>
      <c r="G271" s="26">
        <v>0</v>
      </c>
      <c r="H271" s="26">
        <v>0</v>
      </c>
      <c r="I271" s="26">
        <v>0</v>
      </c>
      <c r="J271" s="26">
        <v>0</v>
      </c>
    </row>
    <row r="272" spans="2:10" ht="83.25" customHeight="1" x14ac:dyDescent="0.3">
      <c r="B272" s="61"/>
      <c r="C272" s="61"/>
      <c r="D272" s="25" t="s">
        <v>101</v>
      </c>
      <c r="E272" s="26">
        <f t="shared" si="138"/>
        <v>0</v>
      </c>
      <c r="F272" s="26">
        <v>0</v>
      </c>
      <c r="G272" s="26">
        <v>0</v>
      </c>
      <c r="H272" s="26">
        <v>0</v>
      </c>
      <c r="I272" s="26">
        <v>0</v>
      </c>
      <c r="J272" s="26">
        <v>0</v>
      </c>
    </row>
    <row r="273" spans="2:10" x14ac:dyDescent="0.3">
      <c r="B273" s="61" t="s">
        <v>91</v>
      </c>
      <c r="C273" s="61" t="s">
        <v>92</v>
      </c>
      <c r="D273" s="25" t="s">
        <v>96</v>
      </c>
      <c r="E273" s="26">
        <f t="shared" si="138"/>
        <v>6035976.1200000001</v>
      </c>
      <c r="F273" s="26">
        <f>F275+F276+F274</f>
        <v>1162977.96</v>
      </c>
      <c r="G273" s="26">
        <f t="shared" ref="G273:J273" si="141">G275+G276</f>
        <v>1324998.1599999999</v>
      </c>
      <c r="H273" s="26">
        <f t="shared" si="141"/>
        <v>1182000</v>
      </c>
      <c r="I273" s="26">
        <f t="shared" si="141"/>
        <v>1183000</v>
      </c>
      <c r="J273" s="26">
        <f t="shared" si="141"/>
        <v>1183000</v>
      </c>
    </row>
    <row r="274" spans="2:10" x14ac:dyDescent="0.3">
      <c r="B274" s="61"/>
      <c r="C274" s="61"/>
      <c r="D274" s="25" t="s">
        <v>97</v>
      </c>
      <c r="E274" s="26">
        <f t="shared" si="138"/>
        <v>0</v>
      </c>
      <c r="F274" s="26">
        <v>0</v>
      </c>
      <c r="G274" s="26">
        <v>0</v>
      </c>
      <c r="H274" s="26">
        <v>0</v>
      </c>
      <c r="I274" s="26">
        <v>0</v>
      </c>
      <c r="J274" s="26">
        <v>0</v>
      </c>
    </row>
    <row r="275" spans="2:10" ht="37.5" x14ac:dyDescent="0.3">
      <c r="B275" s="61"/>
      <c r="C275" s="61"/>
      <c r="D275" s="25" t="s">
        <v>98</v>
      </c>
      <c r="E275" s="26">
        <f t="shared" si="138"/>
        <v>4414625.66</v>
      </c>
      <c r="F275" s="26">
        <v>917326.58</v>
      </c>
      <c r="G275" s="26">
        <v>1043499.08</v>
      </c>
      <c r="H275" s="26">
        <v>817600</v>
      </c>
      <c r="I275" s="26">
        <v>818100</v>
      </c>
      <c r="J275" s="26">
        <v>818100</v>
      </c>
    </row>
    <row r="276" spans="2:10" ht="56.25" x14ac:dyDescent="0.3">
      <c r="B276" s="61"/>
      <c r="C276" s="61"/>
      <c r="D276" s="25" t="s">
        <v>99</v>
      </c>
      <c r="E276" s="26">
        <f t="shared" si="138"/>
        <v>1621350.46</v>
      </c>
      <c r="F276" s="26">
        <f>F277</f>
        <v>245651.38</v>
      </c>
      <c r="G276" s="26">
        <f t="shared" ref="G276:J276" si="142">G277</f>
        <v>281499.08</v>
      </c>
      <c r="H276" s="26">
        <f t="shared" si="142"/>
        <v>364400</v>
      </c>
      <c r="I276" s="26">
        <f t="shared" si="142"/>
        <v>364900</v>
      </c>
      <c r="J276" s="26">
        <f t="shared" si="142"/>
        <v>364900</v>
      </c>
    </row>
    <row r="277" spans="2:10" x14ac:dyDescent="0.3">
      <c r="B277" s="61"/>
      <c r="C277" s="61"/>
      <c r="D277" s="25" t="s">
        <v>100</v>
      </c>
      <c r="E277" s="26">
        <f t="shared" si="138"/>
        <v>1621350.46</v>
      </c>
      <c r="F277" s="26">
        <v>245651.38</v>
      </c>
      <c r="G277" s="26">
        <v>281499.08</v>
      </c>
      <c r="H277" s="26">
        <v>364400</v>
      </c>
      <c r="I277" s="26">
        <v>364900</v>
      </c>
      <c r="J277" s="26">
        <v>364900</v>
      </c>
    </row>
    <row r="278" spans="2:10" ht="37.5" x14ac:dyDescent="0.3">
      <c r="B278" s="61"/>
      <c r="C278" s="61"/>
      <c r="D278" s="25" t="s">
        <v>101</v>
      </c>
      <c r="E278" s="26">
        <f t="shared" si="138"/>
        <v>0</v>
      </c>
      <c r="F278" s="26">
        <v>0</v>
      </c>
      <c r="G278" s="26">
        <v>0</v>
      </c>
      <c r="H278" s="26">
        <v>0</v>
      </c>
      <c r="I278" s="26">
        <v>0</v>
      </c>
      <c r="J278" s="26">
        <v>0</v>
      </c>
    </row>
  </sheetData>
  <autoFilter ref="B8:O278"/>
  <mergeCells count="95">
    <mergeCell ref="B273:B278"/>
    <mergeCell ref="C273:C278"/>
    <mergeCell ref="B3:J5"/>
    <mergeCell ref="B255:B260"/>
    <mergeCell ref="C255:C260"/>
    <mergeCell ref="B261:B266"/>
    <mergeCell ref="C261:C266"/>
    <mergeCell ref="B267:B272"/>
    <mergeCell ref="C267:C272"/>
    <mergeCell ref="B249:B254"/>
    <mergeCell ref="C249:C254"/>
    <mergeCell ref="B231:B236"/>
    <mergeCell ref="C231:C236"/>
    <mergeCell ref="B237:B242"/>
    <mergeCell ref="C237:C242"/>
    <mergeCell ref="B243:B248"/>
    <mergeCell ref="C243:C248"/>
    <mergeCell ref="B213:B218"/>
    <mergeCell ref="C213:C218"/>
    <mergeCell ref="B219:B224"/>
    <mergeCell ref="C219:C224"/>
    <mergeCell ref="B225:B230"/>
    <mergeCell ref="C225:C230"/>
    <mergeCell ref="B195:B200"/>
    <mergeCell ref="C195:C200"/>
    <mergeCell ref="B201:B206"/>
    <mergeCell ref="C201:C206"/>
    <mergeCell ref="B207:B212"/>
    <mergeCell ref="C207:C212"/>
    <mergeCell ref="B177:B182"/>
    <mergeCell ref="C177:C182"/>
    <mergeCell ref="B183:B188"/>
    <mergeCell ref="C183:C188"/>
    <mergeCell ref="B189:B194"/>
    <mergeCell ref="C189:C194"/>
    <mergeCell ref="B159:B164"/>
    <mergeCell ref="C159:C164"/>
    <mergeCell ref="B165:B170"/>
    <mergeCell ref="C165:C170"/>
    <mergeCell ref="B171:B176"/>
    <mergeCell ref="C171:C176"/>
    <mergeCell ref="B141:B146"/>
    <mergeCell ref="C141:C146"/>
    <mergeCell ref="B147:B152"/>
    <mergeCell ref="C147:C152"/>
    <mergeCell ref="B153:B158"/>
    <mergeCell ref="C153:C158"/>
    <mergeCell ref="B123:B128"/>
    <mergeCell ref="C123:C128"/>
    <mergeCell ref="B129:B134"/>
    <mergeCell ref="C129:C134"/>
    <mergeCell ref="B135:B140"/>
    <mergeCell ref="C135:C140"/>
    <mergeCell ref="B105:B110"/>
    <mergeCell ref="C105:C110"/>
    <mergeCell ref="B111:B116"/>
    <mergeCell ref="C111:C116"/>
    <mergeCell ref="B117:B122"/>
    <mergeCell ref="C117:C122"/>
    <mergeCell ref="B87:B92"/>
    <mergeCell ref="C87:C92"/>
    <mergeCell ref="B93:B98"/>
    <mergeCell ref="C93:C98"/>
    <mergeCell ref="B99:B104"/>
    <mergeCell ref="C99:C104"/>
    <mergeCell ref="B69:B74"/>
    <mergeCell ref="C69:C74"/>
    <mergeCell ref="B75:B80"/>
    <mergeCell ref="C75:C80"/>
    <mergeCell ref="B81:B86"/>
    <mergeCell ref="C81:C86"/>
    <mergeCell ref="B51:B56"/>
    <mergeCell ref="C51:C56"/>
    <mergeCell ref="B57:B62"/>
    <mergeCell ref="C57:C62"/>
    <mergeCell ref="B63:B68"/>
    <mergeCell ref="C63:C68"/>
    <mergeCell ref="B33:B38"/>
    <mergeCell ref="C33:C38"/>
    <mergeCell ref="B39:B44"/>
    <mergeCell ref="C39:C44"/>
    <mergeCell ref="B45:B50"/>
    <mergeCell ref="C45:C50"/>
    <mergeCell ref="B15:B20"/>
    <mergeCell ref="C15:C20"/>
    <mergeCell ref="B21:B26"/>
    <mergeCell ref="C21:C26"/>
    <mergeCell ref="B27:B32"/>
    <mergeCell ref="C27:C32"/>
    <mergeCell ref="E6:J6"/>
    <mergeCell ref="B6:B7"/>
    <mergeCell ref="C6:C7"/>
    <mergeCell ref="D6:D7"/>
    <mergeCell ref="B9:B14"/>
    <mergeCell ref="C9:C14"/>
  </mergeCells>
  <pageMargins left="0.70866141732283472" right="0.70866141732283472" top="0.74803149606299213" bottom="0.15748031496062992" header="0.31496062992125984" footer="0.31496062992125984"/>
  <pageSetup paperSize="9" scale="57" fitToHeight="0" orientation="landscape" r:id="rId1"/>
  <rowBreaks count="9" manualBreakCount="9">
    <brk id="26" max="8" man="1"/>
    <brk id="44" max="9" man="1"/>
    <brk id="67" max="9" man="1"/>
    <brk id="91" max="9" man="1"/>
    <brk id="115" max="9" man="1"/>
    <brk id="163" max="9" man="1"/>
    <brk id="187" max="9" man="1"/>
    <brk id="211" max="9" man="1"/>
    <brk id="235"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4"/>
  <sheetViews>
    <sheetView tabSelected="1" view="pageBreakPreview" zoomScale="80" zoomScaleNormal="85" zoomScaleSheetLayoutView="80" workbookViewId="0">
      <selection activeCell="D9" sqref="D9:D11"/>
    </sheetView>
  </sheetViews>
  <sheetFormatPr defaultRowHeight="18.75" x14ac:dyDescent="0.3"/>
  <cols>
    <col min="1" max="1" width="4.42578125" style="1" customWidth="1"/>
    <col min="2" max="2" width="6.140625" style="1" customWidth="1"/>
    <col min="3" max="3" width="36.140625" style="1" customWidth="1"/>
    <col min="4" max="4" width="38.85546875" style="1" customWidth="1"/>
    <col min="5" max="5" width="48.42578125" style="1" customWidth="1"/>
    <col min="6" max="6" width="39.42578125" style="1" customWidth="1"/>
    <col min="7" max="7" width="15.42578125" style="1" customWidth="1"/>
    <col min="8" max="8" width="14.140625" style="1" customWidth="1"/>
    <col min="9" max="9" width="12.85546875" style="1" customWidth="1"/>
    <col min="10" max="10" width="5.7109375" style="1" customWidth="1"/>
    <col min="11" max="16384" width="9.140625" style="1"/>
  </cols>
  <sheetData>
    <row r="2" spans="2:9" x14ac:dyDescent="0.3">
      <c r="F2" s="74" t="s">
        <v>106</v>
      </c>
      <c r="G2" s="74"/>
      <c r="H2" s="74"/>
      <c r="I2" s="74"/>
    </row>
    <row r="4" spans="2:9" x14ac:dyDescent="0.3">
      <c r="B4" s="50" t="s">
        <v>163</v>
      </c>
      <c r="C4" s="73"/>
      <c r="D4" s="73"/>
      <c r="E4" s="73"/>
      <c r="F4" s="73"/>
      <c r="G4" s="73"/>
      <c r="H4" s="73"/>
      <c r="I4" s="73"/>
    </row>
    <row r="5" spans="2:9" ht="18.75" customHeight="1" x14ac:dyDescent="0.3">
      <c r="B5" s="73"/>
      <c r="C5" s="73"/>
      <c r="D5" s="73"/>
      <c r="E5" s="73"/>
      <c r="F5" s="73"/>
      <c r="G5" s="73"/>
      <c r="H5" s="73"/>
      <c r="I5" s="73"/>
    </row>
    <row r="6" spans="2:9" ht="18.75" customHeight="1" x14ac:dyDescent="0.3">
      <c r="B6" s="73"/>
      <c r="C6" s="73"/>
      <c r="D6" s="73"/>
      <c r="E6" s="73"/>
      <c r="F6" s="73"/>
      <c r="G6" s="73"/>
      <c r="H6" s="73"/>
      <c r="I6" s="73"/>
    </row>
    <row r="7" spans="2:9" ht="27" customHeight="1" x14ac:dyDescent="0.3">
      <c r="B7" s="73"/>
      <c r="C7" s="73"/>
      <c r="D7" s="73"/>
      <c r="E7" s="73"/>
      <c r="F7" s="73"/>
      <c r="G7" s="73"/>
      <c r="H7" s="73"/>
      <c r="I7" s="73"/>
    </row>
    <row r="9" spans="2:9" ht="66.75" customHeight="1" x14ac:dyDescent="0.3">
      <c r="B9" s="42" t="s">
        <v>107</v>
      </c>
      <c r="C9" s="42" t="s">
        <v>108</v>
      </c>
      <c r="D9" s="42" t="s">
        <v>164</v>
      </c>
      <c r="E9" s="42" t="s">
        <v>166</v>
      </c>
      <c r="F9" s="42" t="s">
        <v>165</v>
      </c>
      <c r="G9" s="42"/>
      <c r="H9" s="42"/>
      <c r="I9" s="42"/>
    </row>
    <row r="10" spans="2:9" ht="45" customHeight="1" x14ac:dyDescent="0.3">
      <c r="B10" s="42"/>
      <c r="C10" s="42"/>
      <c r="D10" s="42"/>
      <c r="E10" s="42"/>
      <c r="F10" s="75" t="s">
        <v>167</v>
      </c>
      <c r="G10" s="42" t="s">
        <v>109</v>
      </c>
      <c r="H10" s="42"/>
      <c r="I10" s="42"/>
    </row>
    <row r="11" spans="2:9" x14ac:dyDescent="0.3">
      <c r="B11" s="42"/>
      <c r="C11" s="42"/>
      <c r="D11" s="42"/>
      <c r="E11" s="42"/>
      <c r="F11" s="76"/>
      <c r="G11" s="2">
        <v>2024</v>
      </c>
      <c r="H11" s="2">
        <v>2025</v>
      </c>
      <c r="I11" s="2">
        <v>2026</v>
      </c>
    </row>
    <row r="12" spans="2:9" ht="105" customHeight="1" x14ac:dyDescent="0.3">
      <c r="B12" s="69">
        <v>1</v>
      </c>
      <c r="C12" s="64" t="s">
        <v>110</v>
      </c>
      <c r="D12" s="64" t="s">
        <v>150</v>
      </c>
      <c r="E12" s="32" t="s">
        <v>112</v>
      </c>
      <c r="F12" s="32" t="s">
        <v>121</v>
      </c>
      <c r="G12" s="33">
        <v>45866</v>
      </c>
      <c r="H12" s="33">
        <v>45866</v>
      </c>
      <c r="I12" s="33">
        <v>45866</v>
      </c>
    </row>
    <row r="13" spans="2:9" ht="111" customHeight="1" x14ac:dyDescent="0.3">
      <c r="B13" s="70"/>
      <c r="C13" s="68"/>
      <c r="D13" s="68"/>
      <c r="E13" s="32" t="s">
        <v>113</v>
      </c>
      <c r="F13" s="32" t="s">
        <v>123</v>
      </c>
      <c r="G13" s="33">
        <v>55787</v>
      </c>
      <c r="H13" s="33">
        <v>55787</v>
      </c>
      <c r="I13" s="33">
        <v>55787</v>
      </c>
    </row>
    <row r="14" spans="2:9" ht="133.5" customHeight="1" x14ac:dyDescent="0.3">
      <c r="B14" s="70"/>
      <c r="C14" s="68"/>
      <c r="D14" s="68"/>
      <c r="E14" s="32" t="s">
        <v>148</v>
      </c>
      <c r="F14" s="32" t="s">
        <v>126</v>
      </c>
      <c r="G14" s="34" t="s">
        <v>114</v>
      </c>
      <c r="H14" s="34" t="s">
        <v>114</v>
      </c>
      <c r="I14" s="34" t="s">
        <v>114</v>
      </c>
    </row>
    <row r="15" spans="2:9" ht="193.5" customHeight="1" x14ac:dyDescent="0.3">
      <c r="B15" s="71"/>
      <c r="C15" s="65"/>
      <c r="D15" s="65"/>
      <c r="E15" s="32" t="s">
        <v>111</v>
      </c>
      <c r="F15" s="32" t="s">
        <v>122</v>
      </c>
      <c r="G15" s="34">
        <v>100</v>
      </c>
      <c r="H15" s="34">
        <v>100</v>
      </c>
      <c r="I15" s="34">
        <v>100</v>
      </c>
    </row>
    <row r="16" spans="2:9" ht="339.75" customHeight="1" x14ac:dyDescent="0.3">
      <c r="B16" s="34">
        <v>2</v>
      </c>
      <c r="C16" s="32" t="s">
        <v>115</v>
      </c>
      <c r="D16" s="32" t="s">
        <v>149</v>
      </c>
      <c r="E16" s="35" t="s">
        <v>161</v>
      </c>
      <c r="F16" s="32" t="s">
        <v>129</v>
      </c>
      <c r="G16" s="34">
        <v>100</v>
      </c>
      <c r="H16" s="34">
        <v>100</v>
      </c>
      <c r="I16" s="34">
        <v>100</v>
      </c>
    </row>
    <row r="17" spans="2:9" ht="174.75" customHeight="1" x14ac:dyDescent="0.3">
      <c r="B17" s="34">
        <v>3</v>
      </c>
      <c r="C17" s="32" t="s">
        <v>117</v>
      </c>
      <c r="D17" s="32" t="s">
        <v>151</v>
      </c>
      <c r="E17" s="32" t="s">
        <v>116</v>
      </c>
      <c r="F17" s="32" t="s">
        <v>124</v>
      </c>
      <c r="G17" s="34">
        <v>100</v>
      </c>
      <c r="H17" s="34">
        <v>100</v>
      </c>
      <c r="I17" s="34">
        <v>100</v>
      </c>
    </row>
    <row r="18" spans="2:9" ht="153" customHeight="1" x14ac:dyDescent="0.3">
      <c r="B18" s="69">
        <v>4</v>
      </c>
      <c r="C18" s="64" t="s">
        <v>159</v>
      </c>
      <c r="D18" s="35" t="s">
        <v>152</v>
      </c>
      <c r="E18" s="32" t="s">
        <v>118</v>
      </c>
      <c r="F18" s="32" t="s">
        <v>125</v>
      </c>
      <c r="G18" s="34">
        <v>1</v>
      </c>
      <c r="H18" s="34">
        <v>1</v>
      </c>
      <c r="I18" s="34">
        <v>2</v>
      </c>
    </row>
    <row r="19" spans="2:9" ht="181.5" customHeight="1" x14ac:dyDescent="0.3">
      <c r="B19" s="70"/>
      <c r="C19" s="68"/>
      <c r="D19" s="35" t="s">
        <v>153</v>
      </c>
      <c r="E19" s="32" t="s">
        <v>119</v>
      </c>
      <c r="F19" s="32" t="s">
        <v>127</v>
      </c>
      <c r="G19" s="34">
        <v>25</v>
      </c>
      <c r="H19" s="34">
        <v>5</v>
      </c>
      <c r="I19" s="34">
        <v>5</v>
      </c>
    </row>
    <row r="20" spans="2:9" ht="336" customHeight="1" x14ac:dyDescent="0.3">
      <c r="B20" s="71"/>
      <c r="C20" s="65"/>
      <c r="D20" s="35" t="s">
        <v>154</v>
      </c>
      <c r="E20" s="32" t="s">
        <v>120</v>
      </c>
      <c r="F20" s="32" t="s">
        <v>128</v>
      </c>
      <c r="G20" s="34">
        <v>1</v>
      </c>
      <c r="H20" s="34">
        <v>3</v>
      </c>
      <c r="I20" s="34">
        <v>3</v>
      </c>
    </row>
    <row r="21" spans="2:9" ht="294" customHeight="1" x14ac:dyDescent="0.3">
      <c r="B21" s="69">
        <v>5</v>
      </c>
      <c r="C21" s="64" t="s">
        <v>160</v>
      </c>
      <c r="D21" s="35" t="s">
        <v>155</v>
      </c>
      <c r="E21" s="32" t="s">
        <v>133</v>
      </c>
      <c r="F21" s="32" t="s">
        <v>130</v>
      </c>
      <c r="G21" s="34">
        <v>3</v>
      </c>
      <c r="H21" s="34" t="s">
        <v>131</v>
      </c>
      <c r="I21" s="34" t="s">
        <v>131</v>
      </c>
    </row>
    <row r="22" spans="2:9" ht="197.25" customHeight="1" x14ac:dyDescent="0.3">
      <c r="B22" s="71"/>
      <c r="C22" s="65"/>
      <c r="D22" s="35" t="s">
        <v>156</v>
      </c>
      <c r="E22" s="32" t="s">
        <v>132</v>
      </c>
      <c r="F22" s="32" t="s">
        <v>130</v>
      </c>
      <c r="G22" s="34">
        <v>5</v>
      </c>
      <c r="H22" s="34" t="s">
        <v>131</v>
      </c>
      <c r="I22" s="34" t="s">
        <v>131</v>
      </c>
    </row>
    <row r="23" spans="2:9" ht="159.75" customHeight="1" x14ac:dyDescent="0.3">
      <c r="B23" s="36">
        <v>6</v>
      </c>
      <c r="C23" s="32" t="s">
        <v>134</v>
      </c>
      <c r="D23" s="35" t="s">
        <v>162</v>
      </c>
      <c r="E23" s="32" t="s">
        <v>135</v>
      </c>
      <c r="F23" s="35" t="s">
        <v>136</v>
      </c>
      <c r="G23" s="36">
        <v>17</v>
      </c>
      <c r="H23" s="36">
        <v>17</v>
      </c>
      <c r="I23" s="36">
        <v>17</v>
      </c>
    </row>
    <row r="24" spans="2:9" ht="140.25" customHeight="1" x14ac:dyDescent="0.3">
      <c r="B24" s="66">
        <v>7</v>
      </c>
      <c r="C24" s="64" t="s">
        <v>137</v>
      </c>
      <c r="D24" s="64" t="s">
        <v>157</v>
      </c>
      <c r="E24" s="32" t="s">
        <v>138</v>
      </c>
      <c r="F24" s="32" t="s">
        <v>141</v>
      </c>
      <c r="G24" s="37">
        <v>55816</v>
      </c>
      <c r="H24" s="37">
        <v>55816</v>
      </c>
      <c r="I24" s="37">
        <v>55816</v>
      </c>
    </row>
    <row r="25" spans="2:9" ht="115.5" customHeight="1" x14ac:dyDescent="0.3">
      <c r="B25" s="72"/>
      <c r="C25" s="68"/>
      <c r="D25" s="68"/>
      <c r="E25" s="32" t="s">
        <v>139</v>
      </c>
      <c r="F25" s="32" t="s">
        <v>142</v>
      </c>
      <c r="G25" s="36" t="s">
        <v>114</v>
      </c>
      <c r="H25" s="36" t="s">
        <v>114</v>
      </c>
      <c r="I25" s="36" t="s">
        <v>114</v>
      </c>
    </row>
    <row r="26" spans="2:9" ht="183" customHeight="1" x14ac:dyDescent="0.3">
      <c r="B26" s="67"/>
      <c r="C26" s="65"/>
      <c r="D26" s="65"/>
      <c r="E26" s="32" t="s">
        <v>140</v>
      </c>
      <c r="F26" s="32" t="s">
        <v>143</v>
      </c>
      <c r="G26" s="36">
        <v>100</v>
      </c>
      <c r="H26" s="36">
        <v>100</v>
      </c>
      <c r="I26" s="36">
        <v>100</v>
      </c>
    </row>
    <row r="27" spans="2:9" ht="63.75" customHeight="1" x14ac:dyDescent="0.3">
      <c r="B27" s="66">
        <v>8</v>
      </c>
      <c r="C27" s="64" t="s">
        <v>173</v>
      </c>
      <c r="D27" s="64" t="s">
        <v>158</v>
      </c>
      <c r="E27" s="32" t="s">
        <v>144</v>
      </c>
      <c r="F27" s="32" t="s">
        <v>146</v>
      </c>
      <c r="G27" s="36">
        <v>1601</v>
      </c>
      <c r="H27" s="36">
        <v>1601</v>
      </c>
      <c r="I27" s="36">
        <v>1601</v>
      </c>
    </row>
    <row r="28" spans="2:9" ht="84.75" customHeight="1" x14ac:dyDescent="0.3">
      <c r="B28" s="67"/>
      <c r="C28" s="65"/>
      <c r="D28" s="65"/>
      <c r="E28" s="32" t="s">
        <v>145</v>
      </c>
      <c r="F28" s="32" t="s">
        <v>147</v>
      </c>
      <c r="G28" s="36">
        <v>655</v>
      </c>
      <c r="H28" s="36">
        <v>655</v>
      </c>
      <c r="I28" s="36">
        <v>655</v>
      </c>
    </row>
    <row r="34" spans="3:6" x14ac:dyDescent="0.3">
      <c r="C34" s="38"/>
      <c r="D34" s="39"/>
      <c r="E34" s="39"/>
      <c r="F34" s="39"/>
    </row>
  </sheetData>
  <mergeCells count="22">
    <mergeCell ref="B4:I7"/>
    <mergeCell ref="F2:I2"/>
    <mergeCell ref="B12:B15"/>
    <mergeCell ref="C12:C15"/>
    <mergeCell ref="D12:D15"/>
    <mergeCell ref="B9:B11"/>
    <mergeCell ref="C9:C11"/>
    <mergeCell ref="D9:D11"/>
    <mergeCell ref="E9:E11"/>
    <mergeCell ref="F9:I9"/>
    <mergeCell ref="F10:F11"/>
    <mergeCell ref="G10:I10"/>
    <mergeCell ref="D27:D28"/>
    <mergeCell ref="C27:C28"/>
    <mergeCell ref="B27:B28"/>
    <mergeCell ref="C18:C20"/>
    <mergeCell ref="B18:B20"/>
    <mergeCell ref="C21:C22"/>
    <mergeCell ref="B21:B22"/>
    <mergeCell ref="D24:D26"/>
    <mergeCell ref="C24:C26"/>
    <mergeCell ref="B24:B26"/>
  </mergeCells>
  <pageMargins left="0.70866141732283472" right="0.70866141732283472" top="0.74803149606299213" bottom="0.74803149606299213" header="0.31496062992125984" footer="0.31496062992125984"/>
  <pageSetup paperSize="9" scale="60" fitToHeight="0" orientation="landscape" r:id="rId1"/>
  <rowBreaks count="4" manualBreakCount="4">
    <brk id="15" max="8" man="1"/>
    <brk id="18" max="8" man="1"/>
    <brk id="20" max="8" man="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Таблица 3</vt:lpstr>
      <vt:lpstr>Таблица 4</vt:lpstr>
      <vt:lpstr>Таблица 5</vt:lpstr>
      <vt:lpstr>'Таблица 3'!Заголовки_для_печати</vt:lpstr>
      <vt:lpstr>'Таблица 4'!Заголовки_для_печати</vt:lpstr>
      <vt:lpstr>'Таблица 5'!Заголовки_для_печати</vt:lpstr>
      <vt:lpstr>'Таблица 3'!Область_печати</vt:lpstr>
      <vt:lpstr>'Таблица 4'!Область_печати</vt:lpstr>
      <vt:lpstr>'Таблица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2024-03-06T11:07:06Z</dcterms:modified>
</cp:coreProperties>
</file>