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ПОСТАНОВЛЕНИЯ АМР УСТЬ-КУЛОМСКИЙ\ПОСТАНОВЛЕНИЯ 2024 ГОД\2. Февраль\211\"/>
    </mc:Choice>
  </mc:AlternateContent>
  <bookViews>
    <workbookView xWindow="0" yWindow="0" windowWidth="20490" windowHeight="7650"/>
  </bookViews>
  <sheets>
    <sheet name="26.01.2023" sheetId="2" r:id="rId1"/>
    <sheet name="Лист3" sheetId="3" r:id="rId2"/>
    <sheet name="Лист4" sheetId="4" r:id="rId3"/>
    <sheet name="Лист5" sheetId="5" r:id="rId4"/>
    <sheet name="Лист6" sheetId="6" r:id="rId5"/>
  </sheets>
  <calcPr calcId="162913"/>
</workbook>
</file>

<file path=xl/calcChain.xml><?xml version="1.0" encoding="utf-8"?>
<calcChain xmlns="http://schemas.openxmlformats.org/spreadsheetml/2006/main">
  <c r="G48" i="2" l="1"/>
  <c r="G45" i="2"/>
  <c r="G49" i="2" l="1"/>
  <c r="P63" i="2" l="1"/>
  <c r="Q63" i="2"/>
  <c r="R63" i="2"/>
  <c r="O63" i="2"/>
  <c r="N63" i="2"/>
  <c r="J41" i="2"/>
  <c r="K41" i="2"/>
  <c r="L41" i="2"/>
  <c r="M41" i="2"/>
  <c r="N41" i="2"/>
  <c r="O41" i="2"/>
  <c r="P41" i="2"/>
  <c r="J20" i="2"/>
  <c r="K20" i="2"/>
  <c r="L20" i="2"/>
  <c r="M20" i="2"/>
  <c r="N20" i="2"/>
  <c r="O20" i="2"/>
  <c r="P20" i="2"/>
  <c r="J33" i="2"/>
  <c r="K33" i="2"/>
  <c r="L33" i="2"/>
  <c r="M33" i="2"/>
  <c r="N33" i="2"/>
  <c r="O33" i="2"/>
  <c r="P33" i="2"/>
  <c r="Q33" i="2"/>
  <c r="R33" i="2"/>
  <c r="J83" i="2"/>
  <c r="K83" i="2"/>
  <c r="L83" i="2"/>
  <c r="M83" i="2"/>
  <c r="N83" i="2"/>
  <c r="O83" i="2"/>
  <c r="P83" i="2"/>
  <c r="Q83" i="2"/>
  <c r="R83" i="2"/>
  <c r="Q78" i="2"/>
  <c r="R78" i="2"/>
  <c r="P78" i="2"/>
  <c r="G65" i="2"/>
  <c r="H65" i="2"/>
  <c r="I65" i="2"/>
  <c r="G64" i="2"/>
  <c r="H64" i="2"/>
  <c r="I64" i="2"/>
  <c r="J55" i="2"/>
  <c r="K55" i="2"/>
  <c r="L55" i="2"/>
  <c r="M55" i="2"/>
  <c r="N55" i="2"/>
  <c r="O55" i="2"/>
  <c r="P55" i="2"/>
  <c r="Q55" i="2"/>
  <c r="R55" i="2"/>
  <c r="H36" i="2" l="1"/>
  <c r="H33" i="2" s="1"/>
  <c r="I36" i="2"/>
  <c r="I33" i="2" s="1"/>
  <c r="G36" i="2"/>
  <c r="G33" i="2" s="1"/>
  <c r="J28" i="2"/>
  <c r="M28" i="2"/>
  <c r="P28" i="2"/>
  <c r="Q28" i="2"/>
  <c r="R28" i="2"/>
  <c r="I28" i="2" s="1"/>
  <c r="J23" i="2"/>
  <c r="K23" i="2"/>
  <c r="L23" i="2"/>
  <c r="M23" i="2"/>
  <c r="N23" i="2"/>
  <c r="O23" i="2"/>
  <c r="P23" i="2"/>
  <c r="Q23" i="2"/>
  <c r="R23" i="2"/>
  <c r="G27" i="2" l="1"/>
  <c r="G23" i="2" s="1"/>
  <c r="H27" i="2"/>
  <c r="H23" i="2" s="1"/>
  <c r="I27" i="2"/>
  <c r="I23" i="2" s="1"/>
  <c r="G28" i="2"/>
  <c r="H28" i="2"/>
  <c r="G30" i="2"/>
  <c r="H30" i="2"/>
  <c r="I30" i="2"/>
  <c r="G22" i="2"/>
  <c r="G20" i="2" s="1"/>
  <c r="G15" i="2"/>
  <c r="G19" i="2" l="1"/>
  <c r="I50" i="2" l="1"/>
  <c r="H50" i="2"/>
  <c r="G50" i="2"/>
  <c r="I49" i="2"/>
  <c r="H49" i="2"/>
  <c r="G84" i="2"/>
  <c r="G83" i="2" s="1"/>
  <c r="P10" i="2"/>
  <c r="R95" i="2" l="1"/>
  <c r="Q95" i="2"/>
  <c r="P95" i="2"/>
  <c r="O95" i="2"/>
  <c r="N95" i="2"/>
  <c r="M95" i="2"/>
  <c r="L95" i="2"/>
  <c r="K95" i="2"/>
  <c r="J95" i="2"/>
  <c r="I93" i="2"/>
  <c r="I95" i="2" s="1"/>
  <c r="H93" i="2"/>
  <c r="H95" i="2" s="1"/>
  <c r="G93" i="2"/>
  <c r="G95" i="2" s="1"/>
  <c r="R91" i="2"/>
  <c r="Q91" i="2"/>
  <c r="P91" i="2"/>
  <c r="O91" i="2"/>
  <c r="N91" i="2"/>
  <c r="M91" i="2"/>
  <c r="L91" i="2"/>
  <c r="K91" i="2"/>
  <c r="J91" i="2"/>
  <c r="I88" i="2"/>
  <c r="I91" i="2" s="1"/>
  <c r="H88" i="2"/>
  <c r="H91" i="2" s="1"/>
  <c r="G88" i="2"/>
  <c r="G91" i="2" s="1"/>
  <c r="R86" i="2"/>
  <c r="Q86" i="2"/>
  <c r="P86" i="2"/>
  <c r="O86" i="2"/>
  <c r="N86" i="2"/>
  <c r="M86" i="2"/>
  <c r="L86" i="2"/>
  <c r="K86" i="2"/>
  <c r="J86" i="2"/>
  <c r="I84" i="2"/>
  <c r="I83" i="2" s="1"/>
  <c r="H84" i="2"/>
  <c r="H83" i="2" s="1"/>
  <c r="I81" i="2"/>
  <c r="H81" i="2"/>
  <c r="G81" i="2"/>
  <c r="I80" i="2"/>
  <c r="H80" i="2"/>
  <c r="G80" i="2"/>
  <c r="I79" i="2"/>
  <c r="H79" i="2"/>
  <c r="G79" i="2"/>
  <c r="I78" i="2"/>
  <c r="H78" i="2"/>
  <c r="G78" i="2"/>
  <c r="G86" i="2" s="1"/>
  <c r="R76" i="2"/>
  <c r="Q76" i="2"/>
  <c r="P76" i="2"/>
  <c r="O76" i="2"/>
  <c r="N76" i="2"/>
  <c r="M76" i="2"/>
  <c r="L76" i="2"/>
  <c r="K76" i="2"/>
  <c r="J76" i="2"/>
  <c r="I71" i="2"/>
  <c r="H71" i="2"/>
  <c r="G71" i="2"/>
  <c r="I68" i="2"/>
  <c r="H68" i="2"/>
  <c r="G68" i="2"/>
  <c r="I66" i="2"/>
  <c r="H66" i="2"/>
  <c r="G66" i="2"/>
  <c r="I63" i="2"/>
  <c r="H63" i="2"/>
  <c r="G63" i="2"/>
  <c r="I61" i="2"/>
  <c r="H61" i="2"/>
  <c r="G61" i="2"/>
  <c r="I59" i="2"/>
  <c r="H59" i="2"/>
  <c r="G59" i="2"/>
  <c r="I58" i="2"/>
  <c r="G58" i="2"/>
  <c r="I57" i="2"/>
  <c r="H57" i="2"/>
  <c r="G57" i="2"/>
  <c r="I56" i="2"/>
  <c r="I55" i="2" s="1"/>
  <c r="H56" i="2"/>
  <c r="H55" i="2" s="1"/>
  <c r="G56" i="2"/>
  <c r="G55" i="2" s="1"/>
  <c r="R53" i="2"/>
  <c r="Q53" i="2"/>
  <c r="O53" i="2"/>
  <c r="N53" i="2"/>
  <c r="M53" i="2"/>
  <c r="L53" i="2"/>
  <c r="K53" i="2"/>
  <c r="J53" i="2"/>
  <c r="I51" i="2"/>
  <c r="H51" i="2"/>
  <c r="I48" i="2"/>
  <c r="H48" i="2"/>
  <c r="I45" i="2"/>
  <c r="H45" i="2"/>
  <c r="I44" i="2"/>
  <c r="I41" i="2" s="1"/>
  <c r="H44" i="2"/>
  <c r="H41" i="2" s="1"/>
  <c r="G44" i="2"/>
  <c r="G41" i="2" s="1"/>
  <c r="I37" i="2"/>
  <c r="H37" i="2"/>
  <c r="G37" i="2"/>
  <c r="I31" i="2"/>
  <c r="H31" i="2"/>
  <c r="G31" i="2"/>
  <c r="I22" i="2"/>
  <c r="I20" i="2" s="1"/>
  <c r="H22" i="2"/>
  <c r="H20" i="2" s="1"/>
  <c r="I19" i="2"/>
  <c r="H19" i="2"/>
  <c r="I15" i="2"/>
  <c r="H15" i="2"/>
  <c r="I10" i="2"/>
  <c r="H10" i="2"/>
  <c r="G53" i="2" l="1"/>
  <c r="G96" i="2" s="1"/>
  <c r="H86" i="2"/>
  <c r="H53" i="2"/>
  <c r="I86" i="2"/>
  <c r="I53" i="2"/>
  <c r="I76" i="2"/>
  <c r="G76" i="2"/>
  <c r="K96" i="2"/>
  <c r="O96" i="2"/>
  <c r="H76" i="2"/>
  <c r="M96" i="2"/>
  <c r="Q96" i="2"/>
  <c r="L96" i="2"/>
  <c r="J96" i="2"/>
  <c r="N96" i="2"/>
  <c r="R96" i="2"/>
  <c r="H96" i="2" l="1"/>
  <c r="I96" i="2"/>
  <c r="P53" i="2" l="1"/>
  <c r="P96" i="2" s="1"/>
</calcChain>
</file>

<file path=xl/sharedStrings.xml><?xml version="1.0" encoding="utf-8"?>
<sst xmlns="http://schemas.openxmlformats.org/spreadsheetml/2006/main" count="320" uniqueCount="154">
  <si>
    <t>N</t>
  </si>
  <si>
    <t>Наименование основного мероприятия, ВЦП, мероприятия, контрольного события программы</t>
  </si>
  <si>
    <t>Ответственный руководитель, заместитель руководителя ОМСУ (Ф.И.О., должность)</t>
  </si>
  <si>
    <t>Ответственное структурное подразделение ОМСУ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</si>
  <si>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</si>
  <si>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</si>
  <si>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</si>
  <si>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на очередной финансовый год, квартал</t>
  </si>
  <si>
    <t>Целевой индикатор и показатель &lt;1&gt;</t>
  </si>
  <si>
    <t>Всего:</t>
  </si>
  <si>
    <t>в том числе за счет средств:</t>
  </si>
  <si>
    <t>Федерального бюджета</t>
  </si>
  <si>
    <t>Республиканского бюджета</t>
  </si>
  <si>
    <t>Местного бюджета</t>
  </si>
  <si>
    <t>Наименование, единица измерения</t>
  </si>
  <si>
    <t>Значение</t>
  </si>
  <si>
    <t>X</t>
  </si>
  <si>
    <t>Итого по муниципальной программе</t>
  </si>
  <si>
    <t>--------------------------------</t>
  </si>
  <si>
    <t>&lt;1&gt; наименование и значение целевого индикатора и показателя должно соответствовать таблице N 1 "Перечень и сведения о целевых индикаторах и показателях муниципальной программы".</t>
  </si>
  <si>
    <t>1.1</t>
  </si>
  <si>
    <t>1.2</t>
  </si>
  <si>
    <t>1.2.1</t>
  </si>
  <si>
    <t>Мероприятие 1.03.1.                                  Противопожарные мероприятия в муниципальных учреждениях МР "Усть-Куломский"</t>
  </si>
  <si>
    <t>1.3</t>
  </si>
  <si>
    <t>1.3.1</t>
  </si>
  <si>
    <t>1.4</t>
  </si>
  <si>
    <t>1.6</t>
  </si>
  <si>
    <t>Мероприятие.                               Заключение Муниципальных контрактов и договоров на поставку книг для муниципальных библиотек</t>
  </si>
  <si>
    <t>1.7</t>
  </si>
  <si>
    <t>1.8</t>
  </si>
  <si>
    <t>1.10</t>
  </si>
  <si>
    <t>1.10.1</t>
  </si>
  <si>
    <t xml:space="preserve">Управление культуры и национальной политики  АМР "Усть-Куломский"  </t>
  </si>
  <si>
    <t>V</t>
  </si>
  <si>
    <t>2.1.</t>
  </si>
  <si>
    <t xml:space="preserve">Мероприятие.                                   Проведение фестивалей, выставок, смотров, конкурсов, культурно-просветительных мероприятий, концертов, спектаклей, творческих конкурсов, иных программных мероприятий </t>
  </si>
  <si>
    <t>2.1.1</t>
  </si>
  <si>
    <t>2.2</t>
  </si>
  <si>
    <t xml:space="preserve">Мероприятие.       Реализация дополнительных образовательных программ </t>
  </si>
  <si>
    <t>2.2.1</t>
  </si>
  <si>
    <t>2.3</t>
  </si>
  <si>
    <t>2.4</t>
  </si>
  <si>
    <t>2.5</t>
  </si>
  <si>
    <t>2.6</t>
  </si>
  <si>
    <t>Основное мероприятие  02.07  Реализация Соглашения о социально-экономическом сотрудничестве между правительством РК и АО «Монди СЛПК»</t>
  </si>
  <si>
    <t>2.7</t>
  </si>
  <si>
    <t>2.8</t>
  </si>
  <si>
    <t>3.1</t>
  </si>
  <si>
    <t>Мероприятие 3.01.1.               Предоставление автотранспортных услуг, услуг по организации уборки, обеспечению охранной и обслуживанию помещений муниципальных учреждений МР "Усть-Куломский".</t>
  </si>
  <si>
    <t>Мероприятие 3.01.2                   Организация централизованного бухгалтерского  обслуживания муниципальных учреждений сферы культуры</t>
  </si>
  <si>
    <t>3.1.1</t>
  </si>
  <si>
    <t>3.1.2</t>
  </si>
  <si>
    <t>Основное мероприятие  03.02.  Организация взаимодействия с органами местного самоуправления му-ниципального района «Усть-Куломский» и органами ис-полнительной власти Республики Коми по реализации муниципальной программы</t>
  </si>
  <si>
    <t>3.2</t>
  </si>
  <si>
    <t>Основное мероприятие  03.03. Оплата расходов по коммунальным услугам</t>
  </si>
  <si>
    <t>3.3.1</t>
  </si>
  <si>
    <t>Основное мероприятие-01.01.           Строительство и реконструкция муниципальных объектов сферы культуры</t>
  </si>
  <si>
    <t xml:space="preserve">Основное мероприятие  01.02. Ремонт, капитальный ремонт, оснащение специальным оборудованием и материалами зданий муниципальных учреждений сферы культуры </t>
  </si>
  <si>
    <t>1.4.1</t>
  </si>
  <si>
    <t>1.5</t>
  </si>
  <si>
    <t>1.5.1</t>
  </si>
  <si>
    <t>Основное мероприятие - 01.06. Проведение мероприятий по подключению общедоступных библиотек в РК к сети "Интернет" и развитие системы библиотечного дела с учетом задачи расширения информационных технологий и оцифровки</t>
  </si>
  <si>
    <t>Основное мероприятие  01.04.                        Оказание муниципальных услуг (выполнение работ) библиотеками</t>
  </si>
  <si>
    <t>Мероприятие 1.04.1 . Библиотечное, библиографическое и информационное обслуживание пользователей муниципальнных библиотек Республики Коми</t>
  </si>
  <si>
    <t>Основное мероприятие - 01.07. Создание модельных библиотек.</t>
  </si>
  <si>
    <t>Основное мероприятие - 01.08. Обеспечение развития сети модельных библиотек на основе регионального стандарта (ремонт, капитальный ремонт, обновление материально-технической базы)</t>
  </si>
  <si>
    <t>1.09</t>
  </si>
  <si>
    <t>Основное мероприятие - 01.10. Реализация народных проектов.</t>
  </si>
  <si>
    <t>1.09.1</t>
  </si>
  <si>
    <t>Глава муниципального района "Усть-Куломский"-руководитель администрации района Рубан С.В</t>
  </si>
  <si>
    <t xml:space="preserve">АдминистрацияМР "Усть-Куломский"  </t>
  </si>
  <si>
    <t>Основное мероприятие  02.01. Оказание муниципальных услуг (выполнение работ) учреждениями культурно-досугового типа</t>
  </si>
  <si>
    <t>Основное мероприятие  02.02  Оказание муниципальных услуг (выполнение работ) муниципальными образовательными организациями дополнительного образования детей в сфере культуры и искусства</t>
  </si>
  <si>
    <t>Основное мероприятие  02.04 Повышение квалификации и профессиональной компетентности специалистов муниципальных учреждений сферы культуры</t>
  </si>
  <si>
    <t>Основное мероприятие  02.05 Государственная поддержка муниципальных учреждений и работников учреждений культуры</t>
  </si>
  <si>
    <t>Основное мероприятие  02.03 Организация и проведение районных мероприятий для населения</t>
  </si>
  <si>
    <t>2.5.1</t>
  </si>
  <si>
    <t>Основное мероприятие  02.06 Стимулирование и популяризация творческой деятельности населения муниципального района "Усть-Куломский".</t>
  </si>
  <si>
    <t>Основное мероприятие  02.08  Гранты бюджетам муниципальных районов за достижение показателей деятельности органов местного самоуправления</t>
  </si>
  <si>
    <t>Задача 1: "Обеспечение доступности объектов  сферы культуры, сохранение и актуализация культурного наследия"</t>
  </si>
  <si>
    <t>Основное мероприятие  01.03. Обеспечение первичных мер пожарной и антитеррористической безопасности муниципальных учреждений сферы культуры</t>
  </si>
  <si>
    <t xml:space="preserve">Основное мероприятие  01.05. Комплектование книжных (документных) фондов  библиотек муниципального образования муниципального района "Усть-Куломский" </t>
  </si>
  <si>
    <t>Итого по задаче 1</t>
  </si>
  <si>
    <t>2.5.2</t>
  </si>
  <si>
    <t>Мероприятие 2.5.1. Государственная поддержка муниципальных учреждений культуры, ставших победителями в конкурсном отборе "Лучшая библиотека"</t>
  </si>
  <si>
    <t>Основное мероприятие  03.01. Руководство и управление в сфере установленных функций органов местного самоуправления (в т.ч. содержание отдела бухгалтерского учета и отчетности управления культуры и национальной политики и МКУ "ЦОБУ")</t>
  </si>
  <si>
    <t>Задача 2. Формирование благоприятных условий реализации, воспроизводства и развития творческого потенциала населения МО МР "Усть-Куломский"</t>
  </si>
  <si>
    <t>Итого по задаче  2</t>
  </si>
  <si>
    <t>Итого по задаче 3</t>
  </si>
  <si>
    <t>4.1</t>
  </si>
  <si>
    <t>3.3</t>
  </si>
  <si>
    <t>Мероприятие 3.3.1. Оплата расходов по коммунальным услугам</t>
  </si>
  <si>
    <t>Основное мероприятие  04.01. Развитие гармоничных межнациональных отношений</t>
  </si>
  <si>
    <t>Итого по задаче 4</t>
  </si>
  <si>
    <t>Задача 5: Сохранение и развитие государственны языков Республики Коми</t>
  </si>
  <si>
    <t>Итого по задаче 5</t>
  </si>
  <si>
    <t>Основное мероприятие 05.01. Сохранение и развитие государственных языков Республики Коми</t>
  </si>
  <si>
    <t>1.10.2</t>
  </si>
  <si>
    <t>Доля детей, привлекаемых к участию в творческих мероприятиях, в общем числе детей (процент)</t>
  </si>
  <si>
    <t>Охват населения библиотечным обслуживанием(%).</t>
  </si>
  <si>
    <t>Удельный вес населения,
участвующего в работе клубных формирований, любительских объединений (%).</t>
  </si>
  <si>
    <t xml:space="preserve">Рост посещений учреждений культуры населением МО МР "Усть-Куломский" к уровню 2019года(%);   </t>
  </si>
  <si>
    <t xml:space="preserve">Удельный вес населения, участвующего в платных культурно – досуговых мероприятиях, проводимых муниципальными учреждениями культуры(%).
     </t>
  </si>
  <si>
    <t>Обеспеченность учреждениями культурно - досугового типа(ед. на 1000 человек).</t>
  </si>
  <si>
    <t xml:space="preserve">Уровень фактической обеспеченности учреждениями культуры от нормативной потребности(%)
</t>
  </si>
  <si>
    <t>Доля учреждений сферы культуры, не имеющих нарушений пожарной безопасности от общего количества учреждений сферы культуры.(%)</t>
  </si>
  <si>
    <t xml:space="preserve"> Рост посещений учреждений культуры населением МО МР "Усть-Куломский" к уровню 2019года.(%)
</t>
  </si>
  <si>
    <t>Удельный вес населения, участвующего в платных культурно – досуговых мероприятиях, проводимых муниципальными учреждениями культуры(%).</t>
  </si>
  <si>
    <t xml:space="preserve"> Рост посещений учреждений культуры населением МО МР "Усть-Куломский" к уровню 2019года(%).</t>
  </si>
  <si>
    <t>Охват населения библиотечным обслуживанием(% от общей числ. насел).</t>
  </si>
  <si>
    <t xml:space="preserve">Охват населения библиотечным обслуживанием(% от общегй числ. нас).
</t>
  </si>
  <si>
    <t>Рост посещений учреждений культуры населением МО МР "Усть-Куломский" к уровню 2019года(%).</t>
  </si>
  <si>
    <t>Охват населения библиотечным обслуживанием (% от общей числ. нас).</t>
  </si>
  <si>
    <t>Обеспеченность общедоступными библиотеками(ед. на 100 тыс населения)</t>
  </si>
  <si>
    <t xml:space="preserve">Рост посещений учреждений культуры населением МО МР "Усть-Куломский" к уровню 2019года(%).
</t>
  </si>
  <si>
    <t xml:space="preserve">Доля учреждений сферы культуры, получивших обновление материально-технического оснащения в рамках Программы от общего количества учреждений сферы культуры(%).
</t>
  </si>
  <si>
    <t>Уровень ежегодного достижения показателей (индикаторов) муниципальной программы "Развитие культуры"(%).</t>
  </si>
  <si>
    <t>Соотношение средней заработной платы работников муниципальных учреждений культуры МО МР "Усть-Куломский" к средней заработной плате в Республике Коми (%)</t>
  </si>
  <si>
    <t xml:space="preserve">Уровень ежегодного достижения показателей (индикаторов) муниципальной программы "Развитие культуры".(%)
</t>
  </si>
  <si>
    <t xml:space="preserve">Доля граждан, положительно оценивающих состояние межнациональных отношений на территории муниципального образования (% от числа опрошенных)
</t>
  </si>
  <si>
    <t>Количество этнокультурных мероприятий, проводимых с использованием коми языка в год(единиц в год).</t>
  </si>
  <si>
    <t>Контрольное событие: Реализация ремонтов, народных проектов, капитального строительства в сфере культуры на территории МО МР "Усть-Куломский"</t>
  </si>
  <si>
    <t xml:space="preserve"> Контрольное событие:  содержание учреждений, выполнение в полном объеме показателей муниципальных заданий на оказание муниципальных услуг.</t>
  </si>
  <si>
    <t>Контрольное событие: реализация по  формированию благоприятных условий реализации, воспроизводства и развития творческого потенциала населения МО МР "Усть-Куломский"</t>
  </si>
  <si>
    <t>Контрольное событие: реализация мероприятий по укреплению этнокультурного развития народа, проживающего на территории МО МР "Усть-Куломский"</t>
  </si>
  <si>
    <t>Контрольное событие: реализация мероприятий по сохранению и развитию государственных языков Республики Коми</t>
  </si>
  <si>
    <r>
      <t>Задача 3: «Обеспечение  реализации муниципальной программы</t>
    </r>
    <r>
      <rPr>
        <b/>
        <u/>
        <sz val="14"/>
        <color rgb="FF000000"/>
        <rFont val="Times New Roman"/>
        <family val="1"/>
        <charset val="204"/>
      </rPr>
      <t>».</t>
    </r>
  </si>
  <si>
    <r>
      <t>Задача 4: Укрепление единства российской нации и этнокультурное развитие народа, проживающего на территории МО МР "Усть-Куломский"</t>
    </r>
    <r>
      <rPr>
        <b/>
        <u/>
        <sz val="14"/>
        <color rgb="FF000000"/>
        <rFont val="Times New Roman"/>
        <family val="1"/>
        <charset val="204"/>
      </rPr>
      <t>.</t>
    </r>
  </si>
  <si>
    <t>Доля граждан, положительно оценивающих состояние межнациональных отношений на территории муниципального образования(%)</t>
  </si>
  <si>
    <t>Основное мероприятие 01.09 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сельских учреждений культуры и муниципальных организаций дополнительного образования детей в сфере культуры и искусства (т.ч. реализация проекта "Местный Дом культуры")</t>
  </si>
  <si>
    <t>1.10.3</t>
  </si>
  <si>
    <t>1.10.4</t>
  </si>
  <si>
    <t xml:space="preserve"> Уровень фактической обеспеченности учреждениями культуры от нормативной потребности, биюлиотеками(%)
</t>
  </si>
  <si>
    <t>Доля детей, привлекаемых к участию в творческих мероприятиях (% от общего числа детей МО МР "Усть-Куломский")</t>
  </si>
  <si>
    <t>Доля учреждений сферы культуры, получивших обновление материально-технического оснащения в рамках Программы от общего количества учреждений сферы культуры(%).</t>
  </si>
  <si>
    <t xml:space="preserve">Рост посещений учреждений культуры населением МО МР "Усть-Куломский" к уровню 2019года(%).                 </t>
  </si>
  <si>
    <t xml:space="preserve">Удельный вес населения,
участвующего в работе клубных формирований, любительских объединений (%).
</t>
  </si>
  <si>
    <t>Начальник управления культуры и национальной политики  АМР "Усть-Куломский"              Башурина А.А.</t>
  </si>
  <si>
    <t xml:space="preserve">Мероприятие.   Создание модельной муниципальной библиотеки в целях реализации национального проекта "Культура"                             </t>
  </si>
  <si>
    <t>Переоснащены муниципальные библиотеки по модельному стандарту</t>
  </si>
  <si>
    <t xml:space="preserve">Государственными и
муниципальными
учреждениями
культурно-досугового
типа в населенных
пунктах с числом
жителей до 50 тысяч
человек реализованы
мероприятия по
развитию и укреплению
материальнотехнической базы
</t>
  </si>
  <si>
    <t xml:space="preserve"> Мероприятие  1.10.4 Верхневычегодская этно-территория «Лов пу» </t>
  </si>
  <si>
    <t>Мероприятие 2.5.2. Государственная поддержка муниципальных учреждений культуры, ставших победителями в конкурсном отборе "Лучшее культурно-досуговое учреждение"</t>
  </si>
  <si>
    <t xml:space="preserve">Мероприятие 1.02.1.Ремонт устройства приточно-вытяжной вентиляции в РДК </t>
  </si>
  <si>
    <t>1.7.1</t>
  </si>
  <si>
    <t>Мероприятие  1.10.1 Ремонт клуба п. Ярашью</t>
  </si>
  <si>
    <t xml:space="preserve"> Мероприятие  1.10.2 Ремонт Носимского ДК (утепление стен в зрительном зале)</t>
  </si>
  <si>
    <t xml:space="preserve"> Мероприятие  1.10.3 Ремонт костюмерной и выход со сцены в коридор Зимстанского клуба-филиала МБУК "Усть-Куломская ЦКС"</t>
  </si>
  <si>
    <t>Мероприятие 1.09.1 Замена световых приборов в МБУК " Усть-Куломский  РДК"</t>
  </si>
  <si>
    <t xml:space="preserve"> Обеспеченность общедоступными библиотеками (единиц на 100 тыс, нас).</t>
  </si>
  <si>
    <t xml:space="preserve"> Обеспеченность общедоступными библиотеками (ед. на 100 тыс населения).</t>
  </si>
  <si>
    <t>Приложение к постановлению администрации МР "Усть-Куломский" от 14 февраля 2024 г. № 211</t>
  </si>
  <si>
    <t xml:space="preserve">Комплексный план действий по реализации муниципальной программы "Развитие культуры в муниципальном образовании муниципального района "Усть-Куломский" за 2024 год и плановый период 2025 и 2026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</si>
</sst>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#,##0.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top"/>
    </xf>
    <xf numFmtId="164" fontId="3" fillId="2" borderId="1" xfId="0" applyNumberFormat="1" applyFont="1" applyFill="1" applyBorder="1" applyAlignment="1" applyProtection="1">
      <alignment horizontal="left" vertical="top"/>
      <protection locked="0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4" fontId="5" fillId="2" borderId="1" xfId="0" applyNumberFormat="1" applyFont="1" applyFill="1" applyBorder="1" applyAlignment="1">
      <alignment horizontal="left" vertical="top"/>
    </xf>
    <xf numFmtId="164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top"/>
    </xf>
    <xf numFmtId="49" fontId="3" fillId="2" borderId="1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top" wrapText="1"/>
    </xf>
    <xf numFmtId="14" fontId="2" fillId="2" borderId="1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 applyProtection="1">
      <alignment horizontal="left" vertical="top"/>
      <protection locked="0"/>
    </xf>
    <xf numFmtId="14" fontId="3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65" fontId="5" fillId="3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top"/>
    </xf>
    <xf numFmtId="164" fontId="3" fillId="2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4" fontId="3" fillId="2" borderId="2" xfId="0" applyNumberFormat="1" applyFont="1" applyFill="1" applyBorder="1" applyAlignment="1">
      <alignment horizontal="center" vertical="top" wrapText="1"/>
    </xf>
    <xf numFmtId="14" fontId="3" fillId="2" borderId="4" xfId="0" applyNumberFormat="1" applyFont="1" applyFill="1" applyBorder="1" applyAlignment="1">
      <alignment horizontal="center" vertical="top" wrapText="1"/>
    </xf>
    <xf numFmtId="14" fontId="3" fillId="2" borderId="1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164" fontId="3" fillId="2" borderId="1" xfId="0" applyNumberFormat="1" applyFont="1" applyFill="1" applyBorder="1" applyAlignment="1">
      <alignment horizontal="left" vertical="top"/>
    </xf>
    <xf numFmtId="164" fontId="3" fillId="2" borderId="2" xfId="0" applyNumberFormat="1" applyFont="1" applyFill="1" applyBorder="1" applyAlignment="1">
      <alignment horizontal="left" vertical="top" wrapText="1"/>
    </xf>
    <xf numFmtId="164" fontId="3" fillId="2" borderId="3" xfId="0" applyNumberFormat="1" applyFont="1" applyFill="1" applyBorder="1" applyAlignment="1">
      <alignment horizontal="left" vertical="top" wrapText="1"/>
    </xf>
    <xf numFmtId="164" fontId="3" fillId="2" borderId="4" xfId="0" applyNumberFormat="1" applyFont="1" applyFill="1" applyBorder="1" applyAlignment="1">
      <alignment horizontal="left" vertical="top" wrapText="1"/>
    </xf>
    <xf numFmtId="164" fontId="3" fillId="2" borderId="2" xfId="0" applyNumberFormat="1" applyFont="1" applyFill="1" applyBorder="1" applyAlignment="1" applyProtection="1">
      <alignment horizontal="left" vertical="top"/>
      <protection locked="0"/>
    </xf>
    <xf numFmtId="164" fontId="3" fillId="2" borderId="4" xfId="0" applyNumberFormat="1" applyFont="1" applyFill="1" applyBorder="1" applyAlignment="1" applyProtection="1">
      <alignment horizontal="left" vertical="top"/>
      <protection locked="0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left" vertical="top"/>
    </xf>
    <xf numFmtId="164" fontId="3" fillId="2" borderId="4" xfId="0" applyNumberFormat="1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14" fontId="3" fillId="2" borderId="3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center" vertical="top" wrapText="1"/>
    </xf>
    <xf numFmtId="164" fontId="3" fillId="2" borderId="4" xfId="0" applyNumberFormat="1" applyFont="1" applyFill="1" applyBorder="1" applyAlignment="1">
      <alignment horizontal="center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8"/>
  <sheetViews>
    <sheetView tabSelected="1" view="pageBreakPreview" zoomScale="75" zoomScaleNormal="75" zoomScaleSheetLayoutView="75" workbookViewId="0">
      <pane xSplit="12" ySplit="10" topLeftCell="V24" activePane="bottomRight" state="frozen"/>
      <selection pane="topRight" activeCell="M1" sqref="M1"/>
      <selection pane="bottomLeft" activeCell="A11" sqref="A11"/>
      <selection pane="bottomRight" activeCell="W6" sqref="W6:W7"/>
    </sheetView>
  </sheetViews>
  <sheetFormatPr defaultColWidth="9.140625" defaultRowHeight="18.75" x14ac:dyDescent="0.25"/>
  <cols>
    <col min="1" max="1" width="9.7109375" style="25" customWidth="1"/>
    <col min="2" max="2" width="30" style="25" customWidth="1"/>
    <col min="3" max="3" width="13.28515625" style="25" customWidth="1"/>
    <col min="4" max="4" width="10.7109375" style="25" customWidth="1"/>
    <col min="5" max="5" width="14" style="25" customWidth="1"/>
    <col min="6" max="6" width="15.85546875" style="25" customWidth="1"/>
    <col min="7" max="7" width="20" style="25" customWidth="1"/>
    <col min="8" max="8" width="20.28515625" style="25" customWidth="1"/>
    <col min="9" max="9" width="18.28515625" style="25" customWidth="1"/>
    <col min="10" max="10" width="17.28515625" style="25" customWidth="1"/>
    <col min="11" max="11" width="12.140625" style="25" customWidth="1"/>
    <col min="12" max="12" width="13.28515625" style="25" customWidth="1"/>
    <col min="13" max="13" width="21.5703125" style="25" customWidth="1"/>
    <col min="14" max="14" width="19.140625" style="25" customWidth="1"/>
    <col min="15" max="15" width="18.85546875" style="25" customWidth="1"/>
    <col min="16" max="16" width="17.7109375" style="25" customWidth="1"/>
    <col min="17" max="17" width="20.42578125" style="25" customWidth="1"/>
    <col min="18" max="18" width="19.140625" style="25" customWidth="1"/>
    <col min="19" max="22" width="9.140625" style="60"/>
    <col min="23" max="23" width="31" style="60" customWidth="1"/>
    <col min="24" max="24" width="12.5703125" style="60" customWidth="1"/>
    <col min="25" max="16384" width="9.140625" style="1"/>
  </cols>
  <sheetData>
    <row r="1" spans="1:24" ht="57" customHeight="1" x14ac:dyDescent="0.25">
      <c r="A1" s="85" t="s">
        <v>152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</row>
    <row r="2" spans="1:24" ht="26.25" customHeight="1" x14ac:dyDescent="0.25">
      <c r="A2" s="86" t="s">
        <v>153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</row>
    <row r="3" spans="1:24" ht="11.25" customHeight="1" x14ac:dyDescent="0.25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</row>
    <row r="4" spans="1:24" ht="41.25" customHeight="1" x14ac:dyDescent="0.25">
      <c r="A4" s="86" t="s">
        <v>0</v>
      </c>
      <c r="B4" s="86" t="s">
        <v>1</v>
      </c>
      <c r="C4" s="86" t="s">
        <v>2</v>
      </c>
      <c r="D4" s="86" t="s">
        <v>3</v>
      </c>
      <c r="E4" s="86" t="s">
        <v>4</v>
      </c>
      <c r="F4" s="86" t="s">
        <v>5</v>
      </c>
      <c r="G4" s="86" t="s">
        <v>6</v>
      </c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 t="s">
        <v>7</v>
      </c>
      <c r="T4" s="86"/>
      <c r="U4" s="86"/>
      <c r="V4" s="86"/>
      <c r="W4" s="86" t="s">
        <v>8</v>
      </c>
      <c r="X4" s="86"/>
    </row>
    <row r="5" spans="1:24" ht="15" customHeight="1" x14ac:dyDescent="0.25">
      <c r="A5" s="86"/>
      <c r="B5" s="86"/>
      <c r="C5" s="86"/>
      <c r="D5" s="86"/>
      <c r="E5" s="86"/>
      <c r="F5" s="86"/>
      <c r="G5" s="86" t="s">
        <v>9</v>
      </c>
      <c r="H5" s="86"/>
      <c r="I5" s="86"/>
      <c r="J5" s="86" t="s">
        <v>10</v>
      </c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</row>
    <row r="6" spans="1:24" ht="47.25" customHeight="1" x14ac:dyDescent="0.25">
      <c r="A6" s="86"/>
      <c r="B6" s="86"/>
      <c r="C6" s="86"/>
      <c r="D6" s="86"/>
      <c r="E6" s="86"/>
      <c r="F6" s="86"/>
      <c r="G6" s="86"/>
      <c r="H6" s="86"/>
      <c r="I6" s="86"/>
      <c r="J6" s="86" t="s">
        <v>11</v>
      </c>
      <c r="K6" s="86"/>
      <c r="L6" s="86"/>
      <c r="M6" s="86" t="s">
        <v>12</v>
      </c>
      <c r="N6" s="86"/>
      <c r="O6" s="86"/>
      <c r="P6" s="86" t="s">
        <v>13</v>
      </c>
      <c r="Q6" s="86"/>
      <c r="R6" s="86"/>
      <c r="S6" s="86">
        <v>1</v>
      </c>
      <c r="T6" s="86">
        <v>2</v>
      </c>
      <c r="U6" s="86">
        <v>3</v>
      </c>
      <c r="V6" s="86">
        <v>4</v>
      </c>
      <c r="W6" s="86" t="s">
        <v>14</v>
      </c>
      <c r="X6" s="86" t="s">
        <v>15</v>
      </c>
    </row>
    <row r="7" spans="1:24" ht="114" customHeight="1" x14ac:dyDescent="0.25">
      <c r="A7" s="86"/>
      <c r="B7" s="86"/>
      <c r="C7" s="86"/>
      <c r="D7" s="86"/>
      <c r="E7" s="86"/>
      <c r="F7" s="86"/>
      <c r="G7" s="2">
        <v>2024</v>
      </c>
      <c r="H7" s="2">
        <v>2025</v>
      </c>
      <c r="I7" s="2">
        <v>2026</v>
      </c>
      <c r="J7" s="2">
        <v>2024</v>
      </c>
      <c r="K7" s="2">
        <v>2025</v>
      </c>
      <c r="L7" s="2">
        <v>2026</v>
      </c>
      <c r="M7" s="2">
        <v>2024</v>
      </c>
      <c r="N7" s="2">
        <v>2025</v>
      </c>
      <c r="O7" s="2">
        <v>2026</v>
      </c>
      <c r="P7" s="2">
        <v>2024</v>
      </c>
      <c r="Q7" s="2">
        <v>2025</v>
      </c>
      <c r="R7" s="2">
        <v>2026</v>
      </c>
      <c r="S7" s="86"/>
      <c r="T7" s="86"/>
      <c r="U7" s="86"/>
      <c r="V7" s="86"/>
      <c r="W7" s="86"/>
      <c r="X7" s="86"/>
    </row>
    <row r="8" spans="1:24" ht="18.75" customHeight="1" x14ac:dyDescent="0.25">
      <c r="A8" s="3">
        <v>1</v>
      </c>
      <c r="B8" s="59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  <c r="L8" s="59">
        <v>12</v>
      </c>
      <c r="M8" s="59">
        <v>13</v>
      </c>
      <c r="N8" s="59">
        <v>14</v>
      </c>
      <c r="O8" s="59">
        <v>15</v>
      </c>
      <c r="P8" s="59">
        <v>16</v>
      </c>
      <c r="Q8" s="59">
        <v>17</v>
      </c>
      <c r="R8" s="59">
        <v>18</v>
      </c>
      <c r="S8" s="59">
        <v>19</v>
      </c>
      <c r="T8" s="59">
        <v>20</v>
      </c>
      <c r="U8" s="59">
        <v>21</v>
      </c>
      <c r="V8" s="59">
        <v>22</v>
      </c>
      <c r="W8" s="59">
        <v>23</v>
      </c>
      <c r="X8" s="59">
        <v>24</v>
      </c>
    </row>
    <row r="9" spans="1:24" ht="32.25" customHeight="1" x14ac:dyDescent="0.25">
      <c r="A9" s="4"/>
      <c r="B9" s="72" t="s">
        <v>80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</row>
    <row r="10" spans="1:24" ht="2.25" customHeight="1" x14ac:dyDescent="0.25">
      <c r="A10" s="65" t="s">
        <v>20</v>
      </c>
      <c r="B10" s="66" t="s">
        <v>57</v>
      </c>
      <c r="C10" s="66" t="s">
        <v>70</v>
      </c>
      <c r="D10" s="66" t="s">
        <v>71</v>
      </c>
      <c r="E10" s="70">
        <v>44562</v>
      </c>
      <c r="F10" s="70">
        <v>46387</v>
      </c>
      <c r="G10" s="71">
        <v>0</v>
      </c>
      <c r="H10" s="71">
        <f>K10+N10+Q10</f>
        <v>0</v>
      </c>
      <c r="I10" s="75">
        <f>L10+O10+R10</f>
        <v>15500</v>
      </c>
      <c r="J10" s="71">
        <v>0</v>
      </c>
      <c r="K10" s="71">
        <v>0</v>
      </c>
      <c r="L10" s="71">
        <v>0</v>
      </c>
      <c r="M10" s="71">
        <v>0</v>
      </c>
      <c r="N10" s="71">
        <v>0</v>
      </c>
      <c r="O10" s="75">
        <v>0</v>
      </c>
      <c r="P10" s="71">
        <f>SUM(G10-J10-M10)</f>
        <v>0</v>
      </c>
      <c r="Q10" s="71">
        <v>0</v>
      </c>
      <c r="R10" s="75">
        <v>15500</v>
      </c>
      <c r="S10" s="72"/>
      <c r="T10" s="66"/>
      <c r="U10" s="66"/>
      <c r="V10" s="66"/>
      <c r="W10" s="53" t="s">
        <v>102</v>
      </c>
      <c r="X10" s="53">
        <v>120</v>
      </c>
    </row>
    <row r="11" spans="1:24" ht="104.45" customHeight="1" x14ac:dyDescent="0.25">
      <c r="A11" s="65"/>
      <c r="B11" s="66"/>
      <c r="C11" s="66"/>
      <c r="D11" s="66"/>
      <c r="E11" s="70"/>
      <c r="F11" s="70"/>
      <c r="G11" s="71"/>
      <c r="H11" s="71"/>
      <c r="I11" s="75"/>
      <c r="J11" s="71"/>
      <c r="K11" s="71"/>
      <c r="L11" s="71"/>
      <c r="M11" s="71"/>
      <c r="N11" s="71"/>
      <c r="O11" s="75"/>
      <c r="P11" s="71"/>
      <c r="Q11" s="71"/>
      <c r="R11" s="75"/>
      <c r="S11" s="72"/>
      <c r="T11" s="66"/>
      <c r="U11" s="66"/>
      <c r="V11" s="72"/>
      <c r="W11" s="53" t="s">
        <v>101</v>
      </c>
      <c r="X11" s="53">
        <v>20</v>
      </c>
    </row>
    <row r="12" spans="1:24" ht="69" customHeight="1" x14ac:dyDescent="0.25">
      <c r="A12" s="65"/>
      <c r="B12" s="66"/>
      <c r="C12" s="66"/>
      <c r="D12" s="66"/>
      <c r="E12" s="70"/>
      <c r="F12" s="70"/>
      <c r="G12" s="71"/>
      <c r="H12" s="71"/>
      <c r="I12" s="75"/>
      <c r="J12" s="71"/>
      <c r="K12" s="71"/>
      <c r="L12" s="71"/>
      <c r="M12" s="71"/>
      <c r="N12" s="71"/>
      <c r="O12" s="75"/>
      <c r="P12" s="71"/>
      <c r="Q12" s="71"/>
      <c r="R12" s="75"/>
      <c r="S12" s="72"/>
      <c r="T12" s="66"/>
      <c r="U12" s="66"/>
      <c r="V12" s="72"/>
      <c r="W12" s="53" t="s">
        <v>100</v>
      </c>
      <c r="X12" s="53">
        <v>58</v>
      </c>
    </row>
    <row r="13" spans="1:24" ht="85.9" customHeight="1" x14ac:dyDescent="0.25">
      <c r="A13" s="65"/>
      <c r="B13" s="66"/>
      <c r="C13" s="66"/>
      <c r="D13" s="66"/>
      <c r="E13" s="70"/>
      <c r="F13" s="70"/>
      <c r="G13" s="71"/>
      <c r="H13" s="71"/>
      <c r="I13" s="75"/>
      <c r="J13" s="71"/>
      <c r="K13" s="71"/>
      <c r="L13" s="71"/>
      <c r="M13" s="71"/>
      <c r="N13" s="71"/>
      <c r="O13" s="75"/>
      <c r="P13" s="71"/>
      <c r="Q13" s="71"/>
      <c r="R13" s="75"/>
      <c r="S13" s="72"/>
      <c r="T13" s="66"/>
      <c r="U13" s="66"/>
      <c r="V13" s="72"/>
      <c r="W13" s="53" t="s">
        <v>150</v>
      </c>
      <c r="X13" s="53">
        <v>129.9</v>
      </c>
    </row>
    <row r="14" spans="1:24" ht="154.9" customHeight="1" x14ac:dyDescent="0.25">
      <c r="A14" s="65"/>
      <c r="B14" s="66"/>
      <c r="C14" s="66"/>
      <c r="D14" s="66"/>
      <c r="E14" s="70"/>
      <c r="F14" s="70"/>
      <c r="G14" s="71"/>
      <c r="H14" s="71"/>
      <c r="I14" s="75"/>
      <c r="J14" s="71"/>
      <c r="K14" s="71"/>
      <c r="L14" s="71"/>
      <c r="M14" s="71"/>
      <c r="N14" s="71"/>
      <c r="O14" s="75"/>
      <c r="P14" s="71"/>
      <c r="Q14" s="71"/>
      <c r="R14" s="75"/>
      <c r="S14" s="72"/>
      <c r="T14" s="66"/>
      <c r="U14" s="66"/>
      <c r="V14" s="72"/>
      <c r="W14" s="53" t="s">
        <v>103</v>
      </c>
      <c r="X14" s="53">
        <v>250</v>
      </c>
    </row>
    <row r="15" spans="1:24" ht="99.75" customHeight="1" x14ac:dyDescent="0.25">
      <c r="A15" s="65" t="s">
        <v>21</v>
      </c>
      <c r="B15" s="81" t="s">
        <v>58</v>
      </c>
      <c r="C15" s="82" t="s">
        <v>138</v>
      </c>
      <c r="D15" s="82" t="s">
        <v>33</v>
      </c>
      <c r="E15" s="68">
        <v>44562</v>
      </c>
      <c r="F15" s="68">
        <v>46387</v>
      </c>
      <c r="G15" s="71">
        <f>SUM(M15+P15)</f>
        <v>9945.9636699999992</v>
      </c>
      <c r="H15" s="71">
        <f>K15+N15+Q15</f>
        <v>0</v>
      </c>
      <c r="I15" s="75">
        <f>L15+O15+R15</f>
        <v>0</v>
      </c>
      <c r="J15" s="71">
        <v>0</v>
      </c>
      <c r="K15" s="71">
        <v>0</v>
      </c>
      <c r="L15" s="71">
        <v>0</v>
      </c>
      <c r="M15" s="71">
        <v>7961.3672999999999</v>
      </c>
      <c r="N15" s="71">
        <v>0</v>
      </c>
      <c r="O15" s="75">
        <v>0</v>
      </c>
      <c r="P15" s="71">
        <v>1984.59637</v>
      </c>
      <c r="Q15" s="71">
        <v>0</v>
      </c>
      <c r="R15" s="75">
        <v>0</v>
      </c>
      <c r="S15" s="90"/>
      <c r="T15" s="82" t="s">
        <v>34</v>
      </c>
      <c r="U15" s="82" t="s">
        <v>34</v>
      </c>
      <c r="V15" s="82" t="s">
        <v>34</v>
      </c>
      <c r="W15" s="53" t="s">
        <v>109</v>
      </c>
      <c r="X15" s="53">
        <v>140</v>
      </c>
    </row>
    <row r="16" spans="1:24" ht="87" customHeight="1" x14ac:dyDescent="0.25">
      <c r="A16" s="65"/>
      <c r="B16" s="81"/>
      <c r="C16" s="83"/>
      <c r="D16" s="83"/>
      <c r="E16" s="93"/>
      <c r="F16" s="93"/>
      <c r="G16" s="71"/>
      <c r="H16" s="71"/>
      <c r="I16" s="75"/>
      <c r="J16" s="71"/>
      <c r="K16" s="71"/>
      <c r="L16" s="71"/>
      <c r="M16" s="71"/>
      <c r="N16" s="71"/>
      <c r="O16" s="75"/>
      <c r="P16" s="71"/>
      <c r="Q16" s="71"/>
      <c r="R16" s="75"/>
      <c r="S16" s="91"/>
      <c r="T16" s="83"/>
      <c r="U16" s="83"/>
      <c r="V16" s="83"/>
      <c r="W16" s="53" t="s">
        <v>104</v>
      </c>
      <c r="X16" s="53">
        <v>1.5</v>
      </c>
    </row>
    <row r="17" spans="1:24" ht="83.25" customHeight="1" x14ac:dyDescent="0.25">
      <c r="A17" s="65"/>
      <c r="B17" s="81"/>
      <c r="C17" s="83"/>
      <c r="D17" s="83"/>
      <c r="E17" s="93"/>
      <c r="F17" s="93"/>
      <c r="G17" s="71"/>
      <c r="H17" s="71"/>
      <c r="I17" s="75"/>
      <c r="J17" s="71"/>
      <c r="K17" s="71"/>
      <c r="L17" s="71"/>
      <c r="M17" s="71"/>
      <c r="N17" s="71"/>
      <c r="O17" s="75"/>
      <c r="P17" s="71"/>
      <c r="Q17" s="71"/>
      <c r="R17" s="75"/>
      <c r="S17" s="91"/>
      <c r="T17" s="83"/>
      <c r="U17" s="83"/>
      <c r="V17" s="83"/>
      <c r="W17" s="53" t="s">
        <v>151</v>
      </c>
      <c r="X17" s="53">
        <v>128.44</v>
      </c>
    </row>
    <row r="18" spans="1:24" ht="3" hidden="1" customHeight="1" x14ac:dyDescent="0.25">
      <c r="A18" s="65"/>
      <c r="B18" s="81"/>
      <c r="C18" s="83"/>
      <c r="D18" s="83"/>
      <c r="E18" s="93"/>
      <c r="F18" s="93"/>
      <c r="G18" s="71"/>
      <c r="H18" s="71"/>
      <c r="I18" s="75"/>
      <c r="J18" s="71"/>
      <c r="K18" s="71"/>
      <c r="L18" s="71"/>
      <c r="M18" s="71"/>
      <c r="N18" s="71"/>
      <c r="O18" s="75"/>
      <c r="P18" s="71"/>
      <c r="Q18" s="71"/>
      <c r="R18" s="75"/>
      <c r="S18" s="91"/>
      <c r="T18" s="83"/>
      <c r="U18" s="83"/>
      <c r="V18" s="83"/>
      <c r="W18" s="66" t="s">
        <v>105</v>
      </c>
      <c r="X18" s="66">
        <v>109.01</v>
      </c>
    </row>
    <row r="19" spans="1:24" ht="104.25" customHeight="1" x14ac:dyDescent="0.25">
      <c r="A19" s="5" t="s">
        <v>22</v>
      </c>
      <c r="B19" s="48" t="s">
        <v>144</v>
      </c>
      <c r="C19" s="84"/>
      <c r="D19" s="84"/>
      <c r="E19" s="69"/>
      <c r="F19" s="69"/>
      <c r="G19" s="55">
        <f>M19+P19</f>
        <v>9945.9636699999992</v>
      </c>
      <c r="H19" s="7">
        <f t="shared" ref="H19:I19" si="0">K19+N19+Q19</f>
        <v>0</v>
      </c>
      <c r="I19" s="8">
        <f t="shared" si="0"/>
        <v>0</v>
      </c>
      <c r="J19" s="7">
        <v>0</v>
      </c>
      <c r="K19" s="7">
        <v>0</v>
      </c>
      <c r="L19" s="7">
        <v>0</v>
      </c>
      <c r="M19" s="7">
        <v>7961.3672999999999</v>
      </c>
      <c r="N19" s="7">
        <v>0</v>
      </c>
      <c r="O19" s="8">
        <v>0</v>
      </c>
      <c r="P19" s="7">
        <v>1984.59637</v>
      </c>
      <c r="Q19" s="7">
        <v>0</v>
      </c>
      <c r="R19" s="8">
        <v>0</v>
      </c>
      <c r="S19" s="92"/>
      <c r="T19" s="84"/>
      <c r="U19" s="84"/>
      <c r="V19" s="84"/>
      <c r="W19" s="66"/>
      <c r="X19" s="66"/>
    </row>
    <row r="20" spans="1:24" ht="128.25" customHeight="1" x14ac:dyDescent="0.25">
      <c r="A20" s="65" t="s">
        <v>24</v>
      </c>
      <c r="B20" s="66" t="s">
        <v>81</v>
      </c>
      <c r="C20" s="66" t="s">
        <v>138</v>
      </c>
      <c r="D20" s="66" t="s">
        <v>33</v>
      </c>
      <c r="E20" s="70">
        <v>44562</v>
      </c>
      <c r="F20" s="70">
        <v>46387</v>
      </c>
      <c r="G20" s="71">
        <f>SUM(G22)</f>
        <v>872.89800000000002</v>
      </c>
      <c r="H20" s="71">
        <f t="shared" ref="H20:P20" si="1">SUM(H22)</f>
        <v>133.375</v>
      </c>
      <c r="I20" s="71">
        <f t="shared" si="1"/>
        <v>133.375</v>
      </c>
      <c r="J20" s="71">
        <f t="shared" si="1"/>
        <v>0</v>
      </c>
      <c r="K20" s="71">
        <f t="shared" si="1"/>
        <v>0</v>
      </c>
      <c r="L20" s="71">
        <f t="shared" si="1"/>
        <v>0</v>
      </c>
      <c r="M20" s="71">
        <f t="shared" si="1"/>
        <v>698.31799999999998</v>
      </c>
      <c r="N20" s="71">
        <f t="shared" si="1"/>
        <v>0</v>
      </c>
      <c r="O20" s="71">
        <f t="shared" si="1"/>
        <v>0</v>
      </c>
      <c r="P20" s="71">
        <f t="shared" si="1"/>
        <v>174.58</v>
      </c>
      <c r="Q20" s="71">
        <v>133.375</v>
      </c>
      <c r="R20" s="71">
        <v>133.375</v>
      </c>
      <c r="S20" s="94" t="s">
        <v>34</v>
      </c>
      <c r="T20" s="94" t="s">
        <v>34</v>
      </c>
      <c r="U20" s="94" t="s">
        <v>34</v>
      </c>
      <c r="V20" s="94" t="s">
        <v>34</v>
      </c>
      <c r="W20" s="53" t="s">
        <v>106</v>
      </c>
      <c r="X20" s="53">
        <v>29</v>
      </c>
    </row>
    <row r="21" spans="1:24" ht="54.75" customHeight="1" x14ac:dyDescent="0.25">
      <c r="A21" s="65"/>
      <c r="B21" s="66"/>
      <c r="C21" s="66"/>
      <c r="D21" s="66"/>
      <c r="E21" s="70"/>
      <c r="F21" s="70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94"/>
      <c r="T21" s="94"/>
      <c r="U21" s="94"/>
      <c r="V21" s="94"/>
      <c r="W21" s="66" t="s">
        <v>107</v>
      </c>
      <c r="X21" s="66">
        <v>140</v>
      </c>
    </row>
    <row r="22" spans="1:24" ht="121.5" customHeight="1" x14ac:dyDescent="0.25">
      <c r="A22" s="5" t="s">
        <v>25</v>
      </c>
      <c r="B22" s="4" t="s">
        <v>23</v>
      </c>
      <c r="C22" s="66"/>
      <c r="D22" s="66"/>
      <c r="E22" s="6">
        <v>44562</v>
      </c>
      <c r="F22" s="6">
        <v>46387</v>
      </c>
      <c r="G22" s="7">
        <f>SUM(M22+P22)</f>
        <v>872.89800000000002</v>
      </c>
      <c r="H22" s="7">
        <f t="shared" ref="H22:I44" si="2">K22+N22+Q22</f>
        <v>133.375</v>
      </c>
      <c r="I22" s="7">
        <f t="shared" si="2"/>
        <v>133.375</v>
      </c>
      <c r="J22" s="7">
        <v>0</v>
      </c>
      <c r="K22" s="7">
        <v>0</v>
      </c>
      <c r="L22" s="7">
        <v>0</v>
      </c>
      <c r="M22" s="7">
        <v>698.31799999999998</v>
      </c>
      <c r="N22" s="7">
        <v>0</v>
      </c>
      <c r="O22" s="7">
        <v>0</v>
      </c>
      <c r="P22" s="9">
        <v>174.58</v>
      </c>
      <c r="Q22" s="7">
        <v>133.375</v>
      </c>
      <c r="R22" s="44">
        <v>133.375</v>
      </c>
      <c r="S22" s="94"/>
      <c r="T22" s="94"/>
      <c r="U22" s="94"/>
      <c r="V22" s="94"/>
      <c r="W22" s="66"/>
      <c r="X22" s="66"/>
    </row>
    <row r="23" spans="1:24" ht="162" customHeight="1" x14ac:dyDescent="0.25">
      <c r="A23" s="65" t="s">
        <v>26</v>
      </c>
      <c r="B23" s="66" t="s">
        <v>63</v>
      </c>
      <c r="C23" s="66" t="s">
        <v>138</v>
      </c>
      <c r="D23" s="66" t="s">
        <v>33</v>
      </c>
      <c r="E23" s="70">
        <v>44562</v>
      </c>
      <c r="F23" s="70">
        <v>46387</v>
      </c>
      <c r="G23" s="76">
        <f t="shared" ref="G23:Q23" si="3">SUM(G27)</f>
        <v>34583.755999999994</v>
      </c>
      <c r="H23" s="76">
        <f t="shared" si="3"/>
        <v>34583.755999999994</v>
      </c>
      <c r="I23" s="76">
        <f t="shared" si="3"/>
        <v>34583.755999999994</v>
      </c>
      <c r="J23" s="76">
        <f t="shared" si="3"/>
        <v>0</v>
      </c>
      <c r="K23" s="76">
        <f t="shared" si="3"/>
        <v>0</v>
      </c>
      <c r="L23" s="76">
        <f t="shared" si="3"/>
        <v>0</v>
      </c>
      <c r="M23" s="76">
        <f t="shared" si="3"/>
        <v>17001.099999999999</v>
      </c>
      <c r="N23" s="76">
        <f t="shared" si="3"/>
        <v>17001.099999999999</v>
      </c>
      <c r="O23" s="76">
        <f t="shared" si="3"/>
        <v>17001.099999999999</v>
      </c>
      <c r="P23" s="76">
        <f t="shared" si="3"/>
        <v>17582.655999999999</v>
      </c>
      <c r="Q23" s="76">
        <f t="shared" si="3"/>
        <v>17582.655999999999</v>
      </c>
      <c r="R23" s="76">
        <f>SUM(R27)</f>
        <v>17582.655999999999</v>
      </c>
      <c r="S23" s="82" t="s">
        <v>34</v>
      </c>
      <c r="T23" s="82" t="s">
        <v>34</v>
      </c>
      <c r="U23" s="82" t="s">
        <v>34</v>
      </c>
      <c r="V23" s="82" t="s">
        <v>34</v>
      </c>
      <c r="W23" s="53" t="s">
        <v>108</v>
      </c>
      <c r="X23" s="53">
        <v>240</v>
      </c>
    </row>
    <row r="24" spans="1:24" ht="102" customHeight="1" x14ac:dyDescent="0.25">
      <c r="A24" s="65"/>
      <c r="B24" s="66"/>
      <c r="C24" s="66"/>
      <c r="D24" s="66"/>
      <c r="E24" s="70"/>
      <c r="F24" s="70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83"/>
      <c r="T24" s="83"/>
      <c r="U24" s="83"/>
      <c r="V24" s="83"/>
      <c r="W24" s="53" t="s">
        <v>109</v>
      </c>
      <c r="X24" s="53">
        <v>140</v>
      </c>
    </row>
    <row r="25" spans="1:24" ht="87" customHeight="1" x14ac:dyDescent="0.25">
      <c r="A25" s="65"/>
      <c r="B25" s="66"/>
      <c r="C25" s="66"/>
      <c r="D25" s="66"/>
      <c r="E25" s="70"/>
      <c r="F25" s="70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83"/>
      <c r="T25" s="83"/>
      <c r="U25" s="83"/>
      <c r="V25" s="83"/>
      <c r="W25" s="53" t="s">
        <v>110</v>
      </c>
      <c r="X25" s="53">
        <v>58</v>
      </c>
    </row>
    <row r="26" spans="1:24" ht="54" customHeight="1" x14ac:dyDescent="0.25">
      <c r="A26" s="65"/>
      <c r="B26" s="66"/>
      <c r="C26" s="66"/>
      <c r="D26" s="66"/>
      <c r="E26" s="70"/>
      <c r="F26" s="70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83"/>
      <c r="T26" s="83"/>
      <c r="U26" s="83"/>
      <c r="V26" s="83"/>
      <c r="W26" s="66" t="s">
        <v>133</v>
      </c>
      <c r="X26" s="66">
        <v>100</v>
      </c>
    </row>
    <row r="27" spans="1:24" ht="174" customHeight="1" x14ac:dyDescent="0.25">
      <c r="A27" s="5" t="s">
        <v>59</v>
      </c>
      <c r="B27" s="4" t="s">
        <v>64</v>
      </c>
      <c r="C27" s="66"/>
      <c r="D27" s="66"/>
      <c r="E27" s="6">
        <v>44562</v>
      </c>
      <c r="F27" s="6">
        <v>46387</v>
      </c>
      <c r="G27" s="36">
        <f t="shared" ref="G27:G44" si="4">J27+M27+P27</f>
        <v>34583.755999999994</v>
      </c>
      <c r="H27" s="36">
        <f t="shared" si="2"/>
        <v>34583.755999999994</v>
      </c>
      <c r="I27" s="36">
        <f t="shared" si="2"/>
        <v>34583.755999999994</v>
      </c>
      <c r="J27" s="36">
        <v>0</v>
      </c>
      <c r="K27" s="36">
        <v>0</v>
      </c>
      <c r="L27" s="36">
        <v>0</v>
      </c>
      <c r="M27" s="36">
        <v>17001.099999999999</v>
      </c>
      <c r="N27" s="36">
        <v>17001.099999999999</v>
      </c>
      <c r="O27" s="36">
        <v>17001.099999999999</v>
      </c>
      <c r="P27" s="36">
        <v>17582.655999999999</v>
      </c>
      <c r="Q27" s="36">
        <v>17582.655999999999</v>
      </c>
      <c r="R27" s="36">
        <v>17582.655999999999</v>
      </c>
      <c r="S27" s="84"/>
      <c r="T27" s="84"/>
      <c r="U27" s="84"/>
      <c r="V27" s="84"/>
      <c r="W27" s="66"/>
      <c r="X27" s="66"/>
    </row>
    <row r="28" spans="1:24" ht="159.75" customHeight="1" x14ac:dyDescent="0.25">
      <c r="A28" s="65" t="s">
        <v>60</v>
      </c>
      <c r="B28" s="66" t="s">
        <v>82</v>
      </c>
      <c r="C28" s="66" t="s">
        <v>138</v>
      </c>
      <c r="D28" s="66" t="s">
        <v>33</v>
      </c>
      <c r="E28" s="70">
        <v>44562</v>
      </c>
      <c r="F28" s="70">
        <v>46387</v>
      </c>
      <c r="G28" s="76">
        <f>J28+M28+P28</f>
        <v>275.79984000000002</v>
      </c>
      <c r="H28" s="76">
        <f>K28+N28+Q28</f>
        <v>90.94</v>
      </c>
      <c r="I28" s="76">
        <f>L28+O28+R28</f>
        <v>90.94</v>
      </c>
      <c r="J28" s="79">
        <f>SUM(J30)</f>
        <v>76.70232</v>
      </c>
      <c r="K28" s="76">
        <v>0</v>
      </c>
      <c r="L28" s="76">
        <v>0</v>
      </c>
      <c r="M28" s="79">
        <f>SUM(M30)</f>
        <v>99.548760000000001</v>
      </c>
      <c r="N28" s="79">
        <v>0</v>
      </c>
      <c r="O28" s="88">
        <v>0</v>
      </c>
      <c r="P28" s="79">
        <f>SUM(P30)</f>
        <v>99.548760000000001</v>
      </c>
      <c r="Q28" s="79">
        <f>SUM(Q30)</f>
        <v>90.94</v>
      </c>
      <c r="R28" s="88">
        <f>SUM(R30)</f>
        <v>90.94</v>
      </c>
      <c r="S28" s="82" t="s">
        <v>34</v>
      </c>
      <c r="T28" s="82" t="s">
        <v>34</v>
      </c>
      <c r="U28" s="82" t="s">
        <v>34</v>
      </c>
      <c r="V28" s="82" t="s">
        <v>34</v>
      </c>
      <c r="W28" s="53" t="s">
        <v>112</v>
      </c>
      <c r="X28" s="53">
        <v>140</v>
      </c>
    </row>
    <row r="29" spans="1:24" ht="22.5" hidden="1" customHeight="1" x14ac:dyDescent="0.25">
      <c r="A29" s="65"/>
      <c r="B29" s="66"/>
      <c r="C29" s="66"/>
      <c r="D29" s="66"/>
      <c r="E29" s="70"/>
      <c r="F29" s="70"/>
      <c r="G29" s="78"/>
      <c r="H29" s="78"/>
      <c r="I29" s="78"/>
      <c r="J29" s="80"/>
      <c r="K29" s="78"/>
      <c r="L29" s="78"/>
      <c r="M29" s="80"/>
      <c r="N29" s="80"/>
      <c r="O29" s="89"/>
      <c r="P29" s="80"/>
      <c r="Q29" s="80"/>
      <c r="R29" s="89"/>
      <c r="S29" s="83"/>
      <c r="T29" s="83"/>
      <c r="U29" s="83"/>
      <c r="V29" s="83"/>
      <c r="W29" s="66" t="s">
        <v>111</v>
      </c>
      <c r="X29" s="66">
        <v>58</v>
      </c>
    </row>
    <row r="30" spans="1:24" ht="147.75" customHeight="1" x14ac:dyDescent="0.25">
      <c r="A30" s="5" t="s">
        <v>61</v>
      </c>
      <c r="B30" s="38" t="s">
        <v>28</v>
      </c>
      <c r="C30" s="66"/>
      <c r="D30" s="66"/>
      <c r="E30" s="6">
        <v>44562</v>
      </c>
      <c r="F30" s="6">
        <v>46387</v>
      </c>
      <c r="G30" s="36">
        <f t="shared" si="4"/>
        <v>275.79984000000002</v>
      </c>
      <c r="H30" s="36">
        <f t="shared" si="2"/>
        <v>90.94</v>
      </c>
      <c r="I30" s="36">
        <f t="shared" si="2"/>
        <v>90.94</v>
      </c>
      <c r="J30" s="39">
        <v>76.70232</v>
      </c>
      <c r="K30" s="36">
        <v>0</v>
      </c>
      <c r="L30" s="36">
        <v>0</v>
      </c>
      <c r="M30" s="39">
        <v>99.548760000000001</v>
      </c>
      <c r="N30" s="39">
        <v>0</v>
      </c>
      <c r="O30" s="37">
        <v>0</v>
      </c>
      <c r="P30" s="39">
        <v>99.548760000000001</v>
      </c>
      <c r="Q30" s="39">
        <v>90.94</v>
      </c>
      <c r="R30" s="39">
        <v>90.94</v>
      </c>
      <c r="S30" s="84"/>
      <c r="T30" s="84"/>
      <c r="U30" s="84"/>
      <c r="V30" s="84"/>
      <c r="W30" s="66"/>
      <c r="X30" s="66"/>
    </row>
    <row r="31" spans="1:24" ht="109.5" customHeight="1" x14ac:dyDescent="0.25">
      <c r="A31" s="65" t="s">
        <v>27</v>
      </c>
      <c r="B31" s="66" t="s">
        <v>62</v>
      </c>
      <c r="C31" s="66" t="s">
        <v>138</v>
      </c>
      <c r="D31" s="66" t="s">
        <v>33</v>
      </c>
      <c r="E31" s="70"/>
      <c r="F31" s="70"/>
      <c r="G31" s="71">
        <f>J31+M31+P31</f>
        <v>0</v>
      </c>
      <c r="H31" s="71">
        <f>K31+N31+Q31</f>
        <v>0</v>
      </c>
      <c r="I31" s="71">
        <f>L31+O31+R31</f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v>0</v>
      </c>
      <c r="P31" s="71">
        <v>0</v>
      </c>
      <c r="Q31" s="71">
        <v>0</v>
      </c>
      <c r="R31" s="71">
        <v>0</v>
      </c>
      <c r="S31" s="66"/>
      <c r="T31" s="66"/>
      <c r="U31" s="66"/>
      <c r="V31" s="66"/>
      <c r="W31" s="53" t="s">
        <v>112</v>
      </c>
      <c r="X31" s="53">
        <v>140</v>
      </c>
    </row>
    <row r="32" spans="1:24" ht="162.75" customHeight="1" x14ac:dyDescent="0.25">
      <c r="A32" s="65"/>
      <c r="B32" s="66"/>
      <c r="C32" s="66"/>
      <c r="D32" s="66"/>
      <c r="E32" s="70"/>
      <c r="F32" s="70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66"/>
      <c r="T32" s="66"/>
      <c r="U32" s="66"/>
      <c r="V32" s="66"/>
      <c r="W32" s="53" t="s">
        <v>111</v>
      </c>
      <c r="X32" s="53">
        <v>58</v>
      </c>
    </row>
    <row r="33" spans="1:24" ht="91.5" customHeight="1" x14ac:dyDescent="0.25">
      <c r="A33" s="65" t="s">
        <v>29</v>
      </c>
      <c r="B33" s="66" t="s">
        <v>65</v>
      </c>
      <c r="C33" s="66" t="s">
        <v>138</v>
      </c>
      <c r="D33" s="66" t="s">
        <v>33</v>
      </c>
      <c r="E33" s="70"/>
      <c r="F33" s="70"/>
      <c r="G33" s="71">
        <f>SUM(G36)</f>
        <v>15789.474</v>
      </c>
      <c r="H33" s="71">
        <f t="shared" ref="H33:R33" si="5">SUM(H36)</f>
        <v>0</v>
      </c>
      <c r="I33" s="71">
        <f t="shared" si="5"/>
        <v>0</v>
      </c>
      <c r="J33" s="71">
        <f t="shared" si="5"/>
        <v>14250</v>
      </c>
      <c r="K33" s="71">
        <f t="shared" si="5"/>
        <v>0</v>
      </c>
      <c r="L33" s="71">
        <f t="shared" si="5"/>
        <v>0</v>
      </c>
      <c r="M33" s="71">
        <f t="shared" si="5"/>
        <v>750</v>
      </c>
      <c r="N33" s="71">
        <f t="shared" si="5"/>
        <v>0</v>
      </c>
      <c r="O33" s="71">
        <f t="shared" si="5"/>
        <v>0</v>
      </c>
      <c r="P33" s="71">
        <f t="shared" si="5"/>
        <v>789.47400000000005</v>
      </c>
      <c r="Q33" s="71">
        <f t="shared" si="5"/>
        <v>0</v>
      </c>
      <c r="R33" s="71">
        <f t="shared" si="5"/>
        <v>0</v>
      </c>
      <c r="S33" s="66" t="s">
        <v>34</v>
      </c>
      <c r="T33" s="66" t="s">
        <v>34</v>
      </c>
      <c r="U33" s="66" t="s">
        <v>34</v>
      </c>
      <c r="V33" s="66" t="s">
        <v>34</v>
      </c>
      <c r="W33" s="53" t="s">
        <v>113</v>
      </c>
      <c r="X33" s="53">
        <v>58</v>
      </c>
    </row>
    <row r="34" spans="1:24" ht="89.25" customHeight="1" x14ac:dyDescent="0.25">
      <c r="A34" s="65"/>
      <c r="B34" s="66"/>
      <c r="C34" s="66"/>
      <c r="D34" s="66"/>
      <c r="E34" s="70"/>
      <c r="F34" s="70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66"/>
      <c r="T34" s="66"/>
      <c r="U34" s="66"/>
      <c r="V34" s="66"/>
      <c r="W34" s="53" t="s">
        <v>114</v>
      </c>
      <c r="X34" s="53">
        <v>128.44</v>
      </c>
    </row>
    <row r="35" spans="1:24" ht="105.75" customHeight="1" x14ac:dyDescent="0.25">
      <c r="A35" s="65"/>
      <c r="B35" s="66"/>
      <c r="C35" s="66"/>
      <c r="D35" s="66"/>
      <c r="E35" s="70"/>
      <c r="F35" s="70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66"/>
      <c r="T35" s="66"/>
      <c r="U35" s="66"/>
      <c r="V35" s="66"/>
      <c r="W35" s="53" t="s">
        <v>115</v>
      </c>
      <c r="X35" s="53">
        <v>140</v>
      </c>
    </row>
    <row r="36" spans="1:24" ht="137.25" customHeight="1" x14ac:dyDescent="0.25">
      <c r="A36" s="41" t="s">
        <v>145</v>
      </c>
      <c r="B36" s="38" t="s">
        <v>139</v>
      </c>
      <c r="C36" s="38"/>
      <c r="D36" s="38"/>
      <c r="E36" s="40"/>
      <c r="F36" s="40"/>
      <c r="G36" s="36">
        <f>SUM(J36+M36+P36)</f>
        <v>15789.474</v>
      </c>
      <c r="H36" s="36">
        <f t="shared" ref="H36:I36" si="6">SUM(K36+N36+Q36)</f>
        <v>0</v>
      </c>
      <c r="I36" s="36">
        <f t="shared" si="6"/>
        <v>0</v>
      </c>
      <c r="J36" s="36">
        <v>14250</v>
      </c>
      <c r="K36" s="36"/>
      <c r="L36" s="37"/>
      <c r="M36" s="36">
        <v>750</v>
      </c>
      <c r="N36" s="36"/>
      <c r="O36" s="36"/>
      <c r="P36" s="36">
        <v>789.47400000000005</v>
      </c>
      <c r="Q36" s="36"/>
      <c r="R36" s="36"/>
      <c r="S36" s="53"/>
      <c r="T36" s="53"/>
      <c r="U36" s="53"/>
      <c r="V36" s="53"/>
      <c r="W36" s="53" t="s">
        <v>140</v>
      </c>
      <c r="X36" s="53">
        <v>1</v>
      </c>
    </row>
    <row r="37" spans="1:24" ht="93" customHeight="1" x14ac:dyDescent="0.25">
      <c r="A37" s="65" t="s">
        <v>30</v>
      </c>
      <c r="B37" s="66" t="s">
        <v>66</v>
      </c>
      <c r="C37" s="66" t="s">
        <v>138</v>
      </c>
      <c r="D37" s="66" t="s">
        <v>33</v>
      </c>
      <c r="E37" s="70"/>
      <c r="F37" s="70"/>
      <c r="G37" s="71">
        <f>J37+M37+P37</f>
        <v>0</v>
      </c>
      <c r="H37" s="71">
        <f>K37+N37+Q37</f>
        <v>0</v>
      </c>
      <c r="I37" s="71">
        <f>L37+O37+R37</f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1">
        <v>0</v>
      </c>
      <c r="S37" s="66"/>
      <c r="T37" s="66"/>
      <c r="U37" s="66"/>
      <c r="V37" s="66"/>
      <c r="W37" s="53" t="s">
        <v>113</v>
      </c>
      <c r="X37" s="53">
        <v>58</v>
      </c>
    </row>
    <row r="38" spans="1:24" ht="87.75" customHeight="1" x14ac:dyDescent="0.25">
      <c r="A38" s="65"/>
      <c r="B38" s="66"/>
      <c r="C38" s="66"/>
      <c r="D38" s="66"/>
      <c r="E38" s="70"/>
      <c r="F38" s="70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66"/>
      <c r="T38" s="66"/>
      <c r="U38" s="66"/>
      <c r="V38" s="66"/>
      <c r="W38" s="53" t="s">
        <v>114</v>
      </c>
      <c r="X38" s="53">
        <v>128.44</v>
      </c>
    </row>
    <row r="39" spans="1:24" ht="110.25" customHeight="1" x14ac:dyDescent="0.25">
      <c r="A39" s="65"/>
      <c r="B39" s="66"/>
      <c r="C39" s="66"/>
      <c r="D39" s="66"/>
      <c r="E39" s="70"/>
      <c r="F39" s="70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66"/>
      <c r="T39" s="66"/>
      <c r="U39" s="66"/>
      <c r="V39" s="66"/>
      <c r="W39" s="53" t="s">
        <v>112</v>
      </c>
      <c r="X39" s="53">
        <v>140</v>
      </c>
    </row>
    <row r="40" spans="1:24" ht="163.5" customHeight="1" x14ac:dyDescent="0.25">
      <c r="A40" s="65"/>
      <c r="B40" s="66"/>
      <c r="C40" s="66"/>
      <c r="D40" s="66"/>
      <c r="E40" s="70"/>
      <c r="F40" s="70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66"/>
      <c r="T40" s="66"/>
      <c r="U40" s="66"/>
      <c r="V40" s="66"/>
      <c r="W40" s="53" t="s">
        <v>116</v>
      </c>
      <c r="X40" s="53">
        <v>16</v>
      </c>
    </row>
    <row r="41" spans="1:24" ht="114.75" customHeight="1" x14ac:dyDescent="0.25">
      <c r="A41" s="95" t="s">
        <v>67</v>
      </c>
      <c r="B41" s="63" t="s">
        <v>130</v>
      </c>
      <c r="C41" s="66" t="s">
        <v>138</v>
      </c>
      <c r="D41" s="66" t="s">
        <v>33</v>
      </c>
      <c r="E41" s="68">
        <v>44562</v>
      </c>
      <c r="F41" s="68">
        <v>46387</v>
      </c>
      <c r="G41" s="99">
        <f>SUM(G44)</f>
        <v>873.44495000000006</v>
      </c>
      <c r="H41" s="99">
        <f t="shared" ref="H41:P41" si="7">SUM(H44)</f>
        <v>253.39599999999999</v>
      </c>
      <c r="I41" s="99">
        <f t="shared" si="7"/>
        <v>253.39599999999999</v>
      </c>
      <c r="J41" s="99">
        <f t="shared" si="7"/>
        <v>452.63378</v>
      </c>
      <c r="K41" s="99">
        <f t="shared" si="7"/>
        <v>0</v>
      </c>
      <c r="L41" s="99">
        <f t="shared" si="7"/>
        <v>0</v>
      </c>
      <c r="M41" s="99">
        <f t="shared" si="7"/>
        <v>176.02424999999999</v>
      </c>
      <c r="N41" s="99">
        <f t="shared" si="7"/>
        <v>0</v>
      </c>
      <c r="O41" s="99">
        <f t="shared" si="7"/>
        <v>0</v>
      </c>
      <c r="P41" s="99">
        <f t="shared" si="7"/>
        <v>244.78692000000001</v>
      </c>
      <c r="Q41" s="99">
        <v>253.39599999999999</v>
      </c>
      <c r="R41" s="99">
        <v>253.39599999999999</v>
      </c>
      <c r="S41" s="66" t="s">
        <v>34</v>
      </c>
      <c r="T41" s="66" t="s">
        <v>34</v>
      </c>
      <c r="U41" s="66" t="s">
        <v>34</v>
      </c>
      <c r="V41" s="66" t="s">
        <v>34</v>
      </c>
      <c r="W41" s="53" t="s">
        <v>112</v>
      </c>
      <c r="X41" s="53">
        <v>140</v>
      </c>
    </row>
    <row r="42" spans="1:24" ht="97.5" customHeight="1" x14ac:dyDescent="0.25">
      <c r="A42" s="96"/>
      <c r="B42" s="98"/>
      <c r="C42" s="66"/>
      <c r="D42" s="66"/>
      <c r="E42" s="93"/>
      <c r="F42" s="93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66"/>
      <c r="T42" s="66"/>
      <c r="U42" s="66"/>
      <c r="V42" s="66"/>
      <c r="W42" s="53" t="s">
        <v>101</v>
      </c>
      <c r="X42" s="53">
        <v>18</v>
      </c>
    </row>
    <row r="43" spans="1:24" ht="250.5" customHeight="1" x14ac:dyDescent="0.25">
      <c r="A43" s="97"/>
      <c r="B43" s="64"/>
      <c r="C43" s="66"/>
      <c r="D43" s="66"/>
      <c r="E43" s="69"/>
      <c r="F43" s="69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66"/>
      <c r="T43" s="66"/>
      <c r="U43" s="66"/>
      <c r="V43" s="66"/>
      <c r="W43" s="53" t="s">
        <v>135</v>
      </c>
      <c r="X43" s="53">
        <v>16</v>
      </c>
    </row>
    <row r="44" spans="1:24" ht="235.5" customHeight="1" x14ac:dyDescent="0.25">
      <c r="A44" s="31" t="s">
        <v>69</v>
      </c>
      <c r="B44" s="53" t="s">
        <v>149</v>
      </c>
      <c r="C44" s="66"/>
      <c r="D44" s="66"/>
      <c r="E44" s="29">
        <v>44562</v>
      </c>
      <c r="F44" s="29">
        <v>46387</v>
      </c>
      <c r="G44" s="61">
        <f t="shared" si="4"/>
        <v>873.44495000000006</v>
      </c>
      <c r="H44" s="27">
        <f t="shared" si="2"/>
        <v>253.39599999999999</v>
      </c>
      <c r="I44" s="27">
        <f t="shared" si="2"/>
        <v>253.39599999999999</v>
      </c>
      <c r="J44" s="27">
        <v>452.63378</v>
      </c>
      <c r="K44" s="27">
        <v>0</v>
      </c>
      <c r="L44" s="30">
        <v>0</v>
      </c>
      <c r="M44" s="27">
        <v>176.02424999999999</v>
      </c>
      <c r="N44" s="27">
        <v>0</v>
      </c>
      <c r="O44" s="30">
        <v>0</v>
      </c>
      <c r="P44" s="27">
        <v>244.78692000000001</v>
      </c>
      <c r="Q44" s="27">
        <v>253.39599999999999</v>
      </c>
      <c r="R44" s="44">
        <v>253.39599999999999</v>
      </c>
      <c r="S44" s="66"/>
      <c r="T44" s="66"/>
      <c r="U44" s="66"/>
      <c r="V44" s="66"/>
      <c r="W44" s="53" t="s">
        <v>141</v>
      </c>
      <c r="X44" s="53">
        <v>1</v>
      </c>
    </row>
    <row r="45" spans="1:24" ht="96.75" customHeight="1" x14ac:dyDescent="0.25">
      <c r="A45" s="65" t="s">
        <v>31</v>
      </c>
      <c r="B45" s="66" t="s">
        <v>68</v>
      </c>
      <c r="C45" s="66" t="s">
        <v>138</v>
      </c>
      <c r="D45" s="66" t="s">
        <v>33</v>
      </c>
      <c r="E45" s="70">
        <v>44562</v>
      </c>
      <c r="F45" s="70">
        <v>46387</v>
      </c>
      <c r="G45" s="71">
        <f>J45+M45+P45</f>
        <v>1776.01441</v>
      </c>
      <c r="H45" s="71">
        <f>K45+N45+Q45</f>
        <v>0</v>
      </c>
      <c r="I45" s="75">
        <f>L45+O45+R45</f>
        <v>0</v>
      </c>
      <c r="J45" s="71">
        <v>0</v>
      </c>
      <c r="K45" s="71">
        <v>0</v>
      </c>
      <c r="L45" s="75">
        <v>0</v>
      </c>
      <c r="M45" s="71">
        <v>500</v>
      </c>
      <c r="N45" s="71">
        <v>0</v>
      </c>
      <c r="O45" s="75">
        <v>0</v>
      </c>
      <c r="P45" s="71">
        <v>1276.01441</v>
      </c>
      <c r="Q45" s="71">
        <v>0</v>
      </c>
      <c r="R45" s="75">
        <v>0</v>
      </c>
      <c r="S45" s="74" t="s">
        <v>34</v>
      </c>
      <c r="T45" s="74" t="s">
        <v>34</v>
      </c>
      <c r="U45" s="66" t="s">
        <v>34</v>
      </c>
      <c r="V45" s="66" t="s">
        <v>34</v>
      </c>
      <c r="W45" s="63" t="s">
        <v>111</v>
      </c>
      <c r="X45" s="63">
        <v>58</v>
      </c>
    </row>
    <row r="46" spans="1:24" ht="52.5" hidden="1" customHeight="1" x14ac:dyDescent="0.25">
      <c r="A46" s="65"/>
      <c r="B46" s="66"/>
      <c r="C46" s="66"/>
      <c r="D46" s="66"/>
      <c r="E46" s="70"/>
      <c r="F46" s="70"/>
      <c r="G46" s="71"/>
      <c r="H46" s="71"/>
      <c r="I46" s="75"/>
      <c r="J46" s="71"/>
      <c r="K46" s="71"/>
      <c r="L46" s="75"/>
      <c r="M46" s="71"/>
      <c r="N46" s="71"/>
      <c r="O46" s="75"/>
      <c r="P46" s="71"/>
      <c r="Q46" s="71"/>
      <c r="R46" s="75"/>
      <c r="S46" s="74"/>
      <c r="T46" s="74"/>
      <c r="U46" s="66"/>
      <c r="V46" s="66"/>
      <c r="W46" s="64"/>
      <c r="X46" s="64"/>
    </row>
    <row r="47" spans="1:24" ht="89.25" customHeight="1" x14ac:dyDescent="0.25">
      <c r="A47" s="65"/>
      <c r="B47" s="66"/>
      <c r="C47" s="66"/>
      <c r="D47" s="66"/>
      <c r="E47" s="70"/>
      <c r="F47" s="70"/>
      <c r="G47" s="71"/>
      <c r="H47" s="71"/>
      <c r="I47" s="75"/>
      <c r="J47" s="71"/>
      <c r="K47" s="71"/>
      <c r="L47" s="75"/>
      <c r="M47" s="71"/>
      <c r="N47" s="71"/>
      <c r="O47" s="75"/>
      <c r="P47" s="71"/>
      <c r="Q47" s="71"/>
      <c r="R47" s="75"/>
      <c r="S47" s="74"/>
      <c r="T47" s="74"/>
      <c r="U47" s="66"/>
      <c r="V47" s="66"/>
      <c r="W47" s="53" t="s">
        <v>114</v>
      </c>
      <c r="X47" s="53">
        <v>128.44</v>
      </c>
    </row>
    <row r="48" spans="1:24" s="49" customFormat="1" ht="85.5" customHeight="1" x14ac:dyDescent="0.25">
      <c r="A48" s="16" t="s">
        <v>32</v>
      </c>
      <c r="B48" s="56" t="s">
        <v>146</v>
      </c>
      <c r="C48" s="66"/>
      <c r="D48" s="66"/>
      <c r="E48" s="18">
        <v>44562</v>
      </c>
      <c r="F48" s="18">
        <v>46387</v>
      </c>
      <c r="G48" s="19">
        <f>J48+M48+P48</f>
        <v>909.01199999999994</v>
      </c>
      <c r="H48" s="19">
        <f t="shared" ref="H48:I51" si="8">K48+N48+Q48</f>
        <v>0</v>
      </c>
      <c r="I48" s="62">
        <f t="shared" si="8"/>
        <v>0</v>
      </c>
      <c r="J48" s="19">
        <v>0</v>
      </c>
      <c r="K48" s="19">
        <v>0</v>
      </c>
      <c r="L48" s="62">
        <v>0</v>
      </c>
      <c r="M48" s="19">
        <v>0</v>
      </c>
      <c r="N48" s="19">
        <v>0</v>
      </c>
      <c r="O48" s="62">
        <v>0</v>
      </c>
      <c r="P48" s="19">
        <v>909.01199999999994</v>
      </c>
      <c r="Q48" s="19">
        <v>0</v>
      </c>
      <c r="R48" s="62">
        <v>0</v>
      </c>
      <c r="S48" s="74"/>
      <c r="T48" s="74"/>
      <c r="U48" s="66"/>
      <c r="V48" s="66"/>
      <c r="W48" s="63" t="s">
        <v>136</v>
      </c>
      <c r="X48" s="63">
        <v>140</v>
      </c>
    </row>
    <row r="49" spans="1:24" s="49" customFormat="1" ht="93.75" customHeight="1" x14ac:dyDescent="0.25">
      <c r="A49" s="52" t="s">
        <v>98</v>
      </c>
      <c r="B49" s="53" t="s">
        <v>147</v>
      </c>
      <c r="C49" s="66"/>
      <c r="D49" s="66"/>
      <c r="E49" s="18">
        <v>44562</v>
      </c>
      <c r="F49" s="18">
        <v>46387</v>
      </c>
      <c r="G49" s="19">
        <f t="shared" ref="G49:G50" si="9">J49+M49+P49</f>
        <v>85.950410000000005</v>
      </c>
      <c r="H49" s="19">
        <f t="shared" ref="H49:H50" si="10">K49+N49+Q49</f>
        <v>0</v>
      </c>
      <c r="I49" s="62">
        <f t="shared" ref="I49:I50" si="11">L49+O49+R49</f>
        <v>0</v>
      </c>
      <c r="J49" s="19">
        <v>0</v>
      </c>
      <c r="K49" s="19">
        <v>0</v>
      </c>
      <c r="L49" s="62">
        <v>0</v>
      </c>
      <c r="M49" s="19">
        <v>0</v>
      </c>
      <c r="N49" s="19">
        <v>0</v>
      </c>
      <c r="O49" s="62">
        <v>0</v>
      </c>
      <c r="P49" s="19">
        <v>85.950410000000005</v>
      </c>
      <c r="Q49" s="19">
        <v>0</v>
      </c>
      <c r="R49" s="62">
        <v>0</v>
      </c>
      <c r="S49" s="74"/>
      <c r="T49" s="74"/>
      <c r="U49" s="66"/>
      <c r="V49" s="66"/>
      <c r="W49" s="64"/>
      <c r="X49" s="64"/>
    </row>
    <row r="50" spans="1:24" s="49" customFormat="1" ht="116.25" customHeight="1" x14ac:dyDescent="0.25">
      <c r="A50" s="16" t="s">
        <v>131</v>
      </c>
      <c r="B50" s="56" t="s">
        <v>148</v>
      </c>
      <c r="C50" s="66"/>
      <c r="D50" s="66"/>
      <c r="E50" s="18">
        <v>44562</v>
      </c>
      <c r="F50" s="18">
        <v>46387</v>
      </c>
      <c r="G50" s="19">
        <f t="shared" si="9"/>
        <v>224.05199999999999</v>
      </c>
      <c r="H50" s="19">
        <f t="shared" si="10"/>
        <v>0</v>
      </c>
      <c r="I50" s="62">
        <f t="shared" si="11"/>
        <v>0</v>
      </c>
      <c r="J50" s="19">
        <v>0</v>
      </c>
      <c r="K50" s="19">
        <v>0</v>
      </c>
      <c r="L50" s="62">
        <v>0</v>
      </c>
      <c r="M50" s="19">
        <v>0</v>
      </c>
      <c r="N50" s="19">
        <v>0</v>
      </c>
      <c r="O50" s="62">
        <v>0</v>
      </c>
      <c r="P50" s="19">
        <v>224.05199999999999</v>
      </c>
      <c r="Q50" s="19">
        <v>0</v>
      </c>
      <c r="R50" s="62">
        <v>0</v>
      </c>
      <c r="S50" s="74"/>
      <c r="T50" s="74"/>
      <c r="U50" s="66"/>
      <c r="V50" s="66"/>
      <c r="W50" s="50" t="s">
        <v>137</v>
      </c>
      <c r="X50" s="50">
        <v>18</v>
      </c>
    </row>
    <row r="51" spans="1:24" ht="88.5" customHeight="1" x14ac:dyDescent="0.25">
      <c r="A51" s="42" t="s">
        <v>132</v>
      </c>
      <c r="B51" s="45" t="s">
        <v>142</v>
      </c>
      <c r="C51" s="66"/>
      <c r="D51" s="66"/>
      <c r="E51" s="29">
        <v>44562</v>
      </c>
      <c r="F51" s="29">
        <v>46387</v>
      </c>
      <c r="G51" s="27">
        <v>557</v>
      </c>
      <c r="H51" s="27">
        <f t="shared" si="8"/>
        <v>0</v>
      </c>
      <c r="I51" s="30">
        <f t="shared" si="8"/>
        <v>0</v>
      </c>
      <c r="J51" s="27">
        <v>0</v>
      </c>
      <c r="K51" s="27">
        <v>0</v>
      </c>
      <c r="L51" s="30">
        <v>0</v>
      </c>
      <c r="M51" s="27">
        <v>500</v>
      </c>
      <c r="N51" s="27">
        <v>0</v>
      </c>
      <c r="O51" s="30">
        <v>0</v>
      </c>
      <c r="P51" s="27">
        <v>57</v>
      </c>
      <c r="Q51" s="27">
        <v>0</v>
      </c>
      <c r="R51" s="30">
        <v>0</v>
      </c>
      <c r="S51" s="74"/>
      <c r="T51" s="74"/>
      <c r="U51" s="66"/>
      <c r="V51" s="66"/>
      <c r="W51" s="51"/>
      <c r="X51" s="51"/>
    </row>
    <row r="52" spans="1:24" ht="42" customHeight="1" x14ac:dyDescent="0.25">
      <c r="A52" s="28"/>
      <c r="B52" s="66" t="s">
        <v>122</v>
      </c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</row>
    <row r="53" spans="1:24" s="15" customFormat="1" ht="20.25" customHeight="1" x14ac:dyDescent="0.25">
      <c r="A53" s="12"/>
      <c r="B53" s="13" t="s">
        <v>83</v>
      </c>
      <c r="C53" s="13" t="s">
        <v>16</v>
      </c>
      <c r="D53" s="13" t="s">
        <v>16</v>
      </c>
      <c r="E53" s="13" t="s">
        <v>16</v>
      </c>
      <c r="F53" s="13" t="s">
        <v>16</v>
      </c>
      <c r="G53" s="14">
        <f>SUM(G10+G15+G20+G23+G28+G31+G33+G37+G41+G45)</f>
        <v>64117.350869999995</v>
      </c>
      <c r="H53" s="14">
        <f t="shared" ref="H53:R53" si="12">SUM(H10+H15+H20+H23+H28+H31+H33+H37+H41+H45)</f>
        <v>35061.466999999997</v>
      </c>
      <c r="I53" s="14">
        <f t="shared" si="12"/>
        <v>50561.466999999997</v>
      </c>
      <c r="J53" s="14">
        <f t="shared" si="12"/>
        <v>14779.3361</v>
      </c>
      <c r="K53" s="14">
        <f t="shared" si="12"/>
        <v>0</v>
      </c>
      <c r="L53" s="14">
        <f t="shared" si="12"/>
        <v>0</v>
      </c>
      <c r="M53" s="14">
        <f t="shared" si="12"/>
        <v>27186.358309999996</v>
      </c>
      <c r="N53" s="14">
        <f t="shared" si="12"/>
        <v>17001.099999999999</v>
      </c>
      <c r="O53" s="14">
        <f t="shared" si="12"/>
        <v>17001.099999999999</v>
      </c>
      <c r="P53" s="14">
        <f t="shared" si="12"/>
        <v>22151.656459999998</v>
      </c>
      <c r="Q53" s="14">
        <f t="shared" si="12"/>
        <v>18060.366999999998</v>
      </c>
      <c r="R53" s="14">
        <f t="shared" si="12"/>
        <v>33560.367000000006</v>
      </c>
      <c r="S53" s="13" t="s">
        <v>16</v>
      </c>
      <c r="T53" s="13" t="s">
        <v>16</v>
      </c>
      <c r="U53" s="13" t="s">
        <v>16</v>
      </c>
      <c r="V53" s="13" t="s">
        <v>16</v>
      </c>
      <c r="W53" s="13" t="s">
        <v>16</v>
      </c>
      <c r="X53" s="13" t="s">
        <v>16</v>
      </c>
    </row>
    <row r="54" spans="1:24" ht="30" customHeight="1" x14ac:dyDescent="0.25">
      <c r="A54" s="31"/>
      <c r="B54" s="72" t="s">
        <v>87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</row>
    <row r="55" spans="1:24" ht="144.75" customHeight="1" x14ac:dyDescent="0.25">
      <c r="A55" s="31" t="s">
        <v>35</v>
      </c>
      <c r="B55" s="28" t="s">
        <v>72</v>
      </c>
      <c r="C55" s="66" t="s">
        <v>138</v>
      </c>
      <c r="D55" s="66" t="s">
        <v>33</v>
      </c>
      <c r="E55" s="29">
        <v>44562</v>
      </c>
      <c r="F55" s="29">
        <v>46387</v>
      </c>
      <c r="G55" s="27">
        <f>SUM(G56)</f>
        <v>67069.27089</v>
      </c>
      <c r="H55" s="44">
        <f t="shared" ref="H55:R55" si="13">SUM(H56)</f>
        <v>65869.27089</v>
      </c>
      <c r="I55" s="44">
        <f t="shared" si="13"/>
        <v>65869.27089</v>
      </c>
      <c r="J55" s="44">
        <f t="shared" si="13"/>
        <v>0</v>
      </c>
      <c r="K55" s="44">
        <f t="shared" si="13"/>
        <v>0</v>
      </c>
      <c r="L55" s="44">
        <f t="shared" si="13"/>
        <v>0</v>
      </c>
      <c r="M55" s="44">
        <f t="shared" si="13"/>
        <v>32949.800000000003</v>
      </c>
      <c r="N55" s="44">
        <f t="shared" si="13"/>
        <v>32949.800000000003</v>
      </c>
      <c r="O55" s="44">
        <f t="shared" si="13"/>
        <v>32949.800000000003</v>
      </c>
      <c r="P55" s="44">
        <f t="shared" si="13"/>
        <v>34119.470889999997</v>
      </c>
      <c r="Q55" s="44">
        <f t="shared" si="13"/>
        <v>32919.470889999997</v>
      </c>
      <c r="R55" s="44">
        <f t="shared" si="13"/>
        <v>32919.470889999997</v>
      </c>
      <c r="S55" s="66" t="s">
        <v>34</v>
      </c>
      <c r="T55" s="66" t="s">
        <v>34</v>
      </c>
      <c r="U55" s="66" t="s">
        <v>34</v>
      </c>
      <c r="V55" s="66" t="s">
        <v>34</v>
      </c>
      <c r="W55" s="53" t="s">
        <v>101</v>
      </c>
      <c r="X55" s="53">
        <v>18</v>
      </c>
    </row>
    <row r="56" spans="1:24" ht="192" customHeight="1" x14ac:dyDescent="0.25">
      <c r="A56" s="5" t="s">
        <v>37</v>
      </c>
      <c r="B56" s="4" t="s">
        <v>36</v>
      </c>
      <c r="C56" s="66"/>
      <c r="D56" s="66"/>
      <c r="E56" s="6">
        <v>44562</v>
      </c>
      <c r="F56" s="6">
        <v>46387</v>
      </c>
      <c r="G56" s="7">
        <f t="shared" ref="G56:I57" si="14">J56+M56+P56</f>
        <v>67069.27089</v>
      </c>
      <c r="H56" s="7">
        <f t="shared" si="14"/>
        <v>65869.27089</v>
      </c>
      <c r="I56" s="8">
        <f t="shared" si="14"/>
        <v>65869.27089</v>
      </c>
      <c r="J56" s="32">
        <v>0</v>
      </c>
      <c r="K56" s="32">
        <v>0</v>
      </c>
      <c r="L56" s="32">
        <v>0</v>
      </c>
      <c r="M56" s="32">
        <v>32949.800000000003</v>
      </c>
      <c r="N56" s="44">
        <v>32949.800000000003</v>
      </c>
      <c r="O56" s="44">
        <v>32949.800000000003</v>
      </c>
      <c r="P56" s="32">
        <v>34119.470889999997</v>
      </c>
      <c r="Q56" s="32">
        <v>32919.470889999997</v>
      </c>
      <c r="R56" s="44">
        <v>32919.470889999997</v>
      </c>
      <c r="S56" s="66"/>
      <c r="T56" s="66"/>
      <c r="U56" s="66"/>
      <c r="V56" s="66"/>
      <c r="W56" s="53" t="s">
        <v>108</v>
      </c>
      <c r="X56" s="53">
        <v>240</v>
      </c>
    </row>
    <row r="57" spans="1:24" ht="215.25" customHeight="1" x14ac:dyDescent="0.25">
      <c r="A57" s="5" t="s">
        <v>38</v>
      </c>
      <c r="B57" s="4" t="s">
        <v>73</v>
      </c>
      <c r="C57" s="66" t="s">
        <v>138</v>
      </c>
      <c r="D57" s="66" t="s">
        <v>33</v>
      </c>
      <c r="E57" s="6">
        <v>44562</v>
      </c>
      <c r="F57" s="6">
        <v>46387</v>
      </c>
      <c r="G57" s="7">
        <f t="shared" si="14"/>
        <v>6471.59</v>
      </c>
      <c r="H57" s="7">
        <f t="shared" si="14"/>
        <v>6471.59</v>
      </c>
      <c r="I57" s="8">
        <f t="shared" si="14"/>
        <v>6471.59</v>
      </c>
      <c r="J57" s="7">
        <v>0</v>
      </c>
      <c r="K57" s="7">
        <v>0</v>
      </c>
      <c r="L57" s="7">
        <v>0</v>
      </c>
      <c r="M57" s="7">
        <v>2155.19</v>
      </c>
      <c r="N57" s="44">
        <v>2155.19</v>
      </c>
      <c r="O57" s="44">
        <v>2155.19</v>
      </c>
      <c r="P57" s="7">
        <v>4316.3999999999996</v>
      </c>
      <c r="Q57" s="44">
        <v>4316.3999999999996</v>
      </c>
      <c r="R57" s="44">
        <v>4316.3999999999996</v>
      </c>
      <c r="S57" s="66" t="s">
        <v>34</v>
      </c>
      <c r="T57" s="66" t="s">
        <v>34</v>
      </c>
      <c r="U57" s="66" t="s">
        <v>34</v>
      </c>
      <c r="V57" s="66" t="s">
        <v>34</v>
      </c>
      <c r="W57" s="66" t="s">
        <v>99</v>
      </c>
      <c r="X57" s="66">
        <v>0.83</v>
      </c>
    </row>
    <row r="58" spans="1:24" ht="111.75" customHeight="1" x14ac:dyDescent="0.25">
      <c r="A58" s="5" t="s">
        <v>40</v>
      </c>
      <c r="B58" s="4" t="s">
        <v>39</v>
      </c>
      <c r="C58" s="66"/>
      <c r="D58" s="66"/>
      <c r="E58" s="6">
        <v>44562</v>
      </c>
      <c r="F58" s="6">
        <v>46387</v>
      </c>
      <c r="G58" s="7">
        <f>L58+O58+P58</f>
        <v>6471.59</v>
      </c>
      <c r="H58" s="7">
        <v>0</v>
      </c>
      <c r="I58" s="8">
        <f>L58+O58+R58</f>
        <v>6471.59</v>
      </c>
      <c r="J58" s="7">
        <v>0</v>
      </c>
      <c r="K58" s="7">
        <v>0</v>
      </c>
      <c r="L58" s="7">
        <v>0</v>
      </c>
      <c r="M58" s="27">
        <v>2155.19</v>
      </c>
      <c r="N58" s="44">
        <v>2155.19</v>
      </c>
      <c r="O58" s="44">
        <v>2155.19</v>
      </c>
      <c r="P58" s="27">
        <v>4316.3999999999996</v>
      </c>
      <c r="Q58" s="44">
        <v>4316.3999999999996</v>
      </c>
      <c r="R58" s="44">
        <v>4316.3999999999996</v>
      </c>
      <c r="S58" s="66"/>
      <c r="T58" s="66"/>
      <c r="U58" s="66"/>
      <c r="V58" s="66"/>
      <c r="W58" s="66"/>
      <c r="X58" s="66"/>
    </row>
    <row r="59" spans="1:24" ht="108.75" customHeight="1" x14ac:dyDescent="0.25">
      <c r="A59" s="65" t="s">
        <v>41</v>
      </c>
      <c r="B59" s="66" t="s">
        <v>76</v>
      </c>
      <c r="C59" s="67"/>
      <c r="D59" s="67"/>
      <c r="E59" s="66"/>
      <c r="F59" s="66"/>
      <c r="G59" s="71">
        <f t="shared" ref="G59:I64" si="15">J59+M59+P59</f>
        <v>0</v>
      </c>
      <c r="H59" s="71">
        <f t="shared" si="15"/>
        <v>0</v>
      </c>
      <c r="I59" s="71">
        <f>L59+O59+R59</f>
        <v>0</v>
      </c>
      <c r="J59" s="71">
        <v>0</v>
      </c>
      <c r="K59" s="71">
        <v>0</v>
      </c>
      <c r="L59" s="71">
        <v>0</v>
      </c>
      <c r="M59" s="71">
        <v>0</v>
      </c>
      <c r="N59" s="71">
        <v>0</v>
      </c>
      <c r="O59" s="71">
        <v>0</v>
      </c>
      <c r="P59" s="71">
        <v>0</v>
      </c>
      <c r="Q59" s="71">
        <v>0</v>
      </c>
      <c r="R59" s="71">
        <v>0</v>
      </c>
      <c r="S59" s="66"/>
      <c r="T59" s="66"/>
      <c r="U59" s="66"/>
      <c r="V59" s="66"/>
      <c r="W59" s="53" t="s">
        <v>112</v>
      </c>
      <c r="X59" s="53">
        <v>140</v>
      </c>
    </row>
    <row r="60" spans="1:24" ht="98.25" customHeight="1" x14ac:dyDescent="0.25">
      <c r="A60" s="65"/>
      <c r="B60" s="66"/>
      <c r="C60" s="67"/>
      <c r="D60" s="67"/>
      <c r="E60" s="66"/>
      <c r="F60" s="66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66"/>
      <c r="T60" s="66"/>
      <c r="U60" s="66"/>
      <c r="V60" s="66"/>
      <c r="W60" s="53" t="s">
        <v>101</v>
      </c>
      <c r="X60" s="53">
        <v>18</v>
      </c>
    </row>
    <row r="61" spans="1:24" ht="114.75" customHeight="1" x14ac:dyDescent="0.25">
      <c r="A61" s="65" t="s">
        <v>42</v>
      </c>
      <c r="B61" s="66" t="s">
        <v>74</v>
      </c>
      <c r="C61" s="67"/>
      <c r="D61" s="67"/>
      <c r="E61" s="66"/>
      <c r="F61" s="66"/>
      <c r="G61" s="71">
        <f t="shared" si="15"/>
        <v>0</v>
      </c>
      <c r="H61" s="71">
        <f t="shared" si="15"/>
        <v>0</v>
      </c>
      <c r="I61" s="71">
        <f>L61+O61+R61</f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>
        <v>0</v>
      </c>
      <c r="S61" s="66"/>
      <c r="T61" s="66"/>
      <c r="U61" s="66"/>
      <c r="V61" s="66"/>
      <c r="W61" s="53" t="s">
        <v>112</v>
      </c>
      <c r="X61" s="53">
        <v>140</v>
      </c>
    </row>
    <row r="62" spans="1:24" ht="101.25" customHeight="1" x14ac:dyDescent="0.25">
      <c r="A62" s="65"/>
      <c r="B62" s="66"/>
      <c r="C62" s="67"/>
      <c r="D62" s="67"/>
      <c r="E62" s="66"/>
      <c r="F62" s="66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66"/>
      <c r="T62" s="66"/>
      <c r="U62" s="66"/>
      <c r="V62" s="66"/>
      <c r="W62" s="53" t="s">
        <v>101</v>
      </c>
      <c r="X62" s="53">
        <v>18</v>
      </c>
    </row>
    <row r="63" spans="1:24" ht="115.5" customHeight="1" x14ac:dyDescent="0.25">
      <c r="A63" s="5" t="s">
        <v>43</v>
      </c>
      <c r="B63" s="4" t="s">
        <v>75</v>
      </c>
      <c r="C63" s="66" t="s">
        <v>138</v>
      </c>
      <c r="D63" s="66" t="s">
        <v>33</v>
      </c>
      <c r="E63" s="6">
        <v>44562</v>
      </c>
      <c r="F63" s="6">
        <v>46387</v>
      </c>
      <c r="G63" s="7">
        <f t="shared" si="15"/>
        <v>221.05264</v>
      </c>
      <c r="H63" s="7">
        <f t="shared" si="15"/>
        <v>10.526</v>
      </c>
      <c r="I63" s="8">
        <f>L63+O63+R63</f>
        <v>10.526</v>
      </c>
      <c r="J63" s="7">
        <v>200</v>
      </c>
      <c r="K63" s="7">
        <v>0</v>
      </c>
      <c r="L63" s="8">
        <v>0</v>
      </c>
      <c r="M63" s="7">
        <v>10.52632</v>
      </c>
      <c r="N63" s="7">
        <f>SUM(N64+N65)</f>
        <v>0</v>
      </c>
      <c r="O63" s="44">
        <f>SUM(O64+O65)</f>
        <v>0</v>
      </c>
      <c r="P63" s="44">
        <f t="shared" ref="P63:R63" si="16">SUM(P64+P65)</f>
        <v>10.52632</v>
      </c>
      <c r="Q63" s="44">
        <f t="shared" si="16"/>
        <v>10.526</v>
      </c>
      <c r="R63" s="44">
        <f t="shared" si="16"/>
        <v>10.526</v>
      </c>
      <c r="S63" s="66" t="s">
        <v>34</v>
      </c>
      <c r="T63" s="66" t="s">
        <v>34</v>
      </c>
      <c r="U63" s="66" t="s">
        <v>34</v>
      </c>
      <c r="V63" s="66" t="s">
        <v>34</v>
      </c>
      <c r="W63" s="63" t="s">
        <v>112</v>
      </c>
      <c r="X63" s="63">
        <v>140</v>
      </c>
    </row>
    <row r="64" spans="1:24" ht="162.75" customHeight="1" x14ac:dyDescent="0.25">
      <c r="A64" s="5" t="s">
        <v>77</v>
      </c>
      <c r="B64" s="4" t="s">
        <v>85</v>
      </c>
      <c r="C64" s="66"/>
      <c r="D64" s="66"/>
      <c r="E64" s="6">
        <v>44562</v>
      </c>
      <c r="F64" s="6">
        <v>46387</v>
      </c>
      <c r="G64" s="7">
        <f t="shared" si="15"/>
        <v>110.52632</v>
      </c>
      <c r="H64" s="7">
        <f t="shared" si="15"/>
        <v>5.2629999999999999</v>
      </c>
      <c r="I64" s="8">
        <f t="shared" si="15"/>
        <v>5.2629999999999999</v>
      </c>
      <c r="J64" s="7">
        <v>100</v>
      </c>
      <c r="K64" s="7">
        <v>0</v>
      </c>
      <c r="L64" s="8">
        <v>0</v>
      </c>
      <c r="M64" s="7">
        <v>5.2631600000000001</v>
      </c>
      <c r="N64" s="7">
        <v>0</v>
      </c>
      <c r="O64" s="8">
        <v>0</v>
      </c>
      <c r="P64" s="7">
        <v>5.2631600000000001</v>
      </c>
      <c r="Q64" s="44">
        <v>5.2629999999999999</v>
      </c>
      <c r="R64" s="7">
        <v>5.2629999999999999</v>
      </c>
      <c r="S64" s="66"/>
      <c r="T64" s="66"/>
      <c r="U64" s="66"/>
      <c r="V64" s="66"/>
      <c r="W64" s="64"/>
      <c r="X64" s="64"/>
    </row>
    <row r="65" spans="1:24" ht="170.45" customHeight="1" x14ac:dyDescent="0.25">
      <c r="A65" s="31" t="s">
        <v>84</v>
      </c>
      <c r="B65" s="43" t="s">
        <v>143</v>
      </c>
      <c r="C65" s="66"/>
      <c r="D65" s="66"/>
      <c r="E65" s="29">
        <v>44562</v>
      </c>
      <c r="F65" s="29">
        <v>46387</v>
      </c>
      <c r="G65" s="27">
        <f t="shared" ref="G65" si="17">J65+M65+P65</f>
        <v>110.52632</v>
      </c>
      <c r="H65" s="27">
        <f t="shared" ref="H65" si="18">K65+N65+Q65</f>
        <v>5.2629999999999999</v>
      </c>
      <c r="I65" s="30">
        <f t="shared" ref="I65" si="19">L65+O65+R65</f>
        <v>5.2629999999999999</v>
      </c>
      <c r="J65" s="27">
        <v>100</v>
      </c>
      <c r="K65" s="27">
        <v>0</v>
      </c>
      <c r="L65" s="30">
        <v>0</v>
      </c>
      <c r="M65" s="44">
        <v>5.2631600000000001</v>
      </c>
      <c r="N65" s="27">
        <v>0</v>
      </c>
      <c r="O65" s="30">
        <v>0</v>
      </c>
      <c r="P65" s="44">
        <v>5.2631600000000001</v>
      </c>
      <c r="Q65" s="27">
        <v>5.2629999999999999</v>
      </c>
      <c r="R65" s="27">
        <v>5.2629999999999999</v>
      </c>
      <c r="S65" s="66"/>
      <c r="T65" s="66"/>
      <c r="U65" s="66"/>
      <c r="V65" s="66"/>
      <c r="W65" s="58" t="s">
        <v>101</v>
      </c>
      <c r="X65" s="58">
        <v>18</v>
      </c>
    </row>
    <row r="66" spans="1:24" ht="114.75" customHeight="1" x14ac:dyDescent="0.25">
      <c r="A66" s="65" t="s">
        <v>44</v>
      </c>
      <c r="B66" s="66" t="s">
        <v>78</v>
      </c>
      <c r="C66" s="66" t="s">
        <v>138</v>
      </c>
      <c r="D66" s="66" t="s">
        <v>33</v>
      </c>
      <c r="E66" s="70"/>
      <c r="F66" s="70"/>
      <c r="G66" s="71">
        <f>J66+M66+P66</f>
        <v>0</v>
      </c>
      <c r="H66" s="71">
        <f>K66+N66+Q66</f>
        <v>0</v>
      </c>
      <c r="I66" s="71">
        <f>L66+O66+R66</f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>
        <v>0</v>
      </c>
      <c r="S66" s="66"/>
      <c r="T66" s="66"/>
      <c r="U66" s="66"/>
      <c r="V66" s="66"/>
      <c r="W66" s="53" t="s">
        <v>101</v>
      </c>
      <c r="X66" s="53">
        <v>18</v>
      </c>
    </row>
    <row r="67" spans="1:24" ht="159" customHeight="1" x14ac:dyDescent="0.25">
      <c r="A67" s="65"/>
      <c r="B67" s="66"/>
      <c r="C67" s="66"/>
      <c r="D67" s="66"/>
      <c r="E67" s="70"/>
      <c r="F67" s="70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66"/>
      <c r="T67" s="66"/>
      <c r="U67" s="66"/>
      <c r="V67" s="66"/>
      <c r="W67" s="53" t="s">
        <v>112</v>
      </c>
      <c r="X67" s="53">
        <v>140</v>
      </c>
    </row>
    <row r="68" spans="1:24" ht="90" customHeight="1" x14ac:dyDescent="0.25">
      <c r="A68" s="65" t="s">
        <v>46</v>
      </c>
      <c r="B68" s="66" t="s">
        <v>45</v>
      </c>
      <c r="C68" s="67" t="s">
        <v>138</v>
      </c>
      <c r="D68" s="67" t="s">
        <v>33</v>
      </c>
      <c r="E68" s="70"/>
      <c r="F68" s="70"/>
      <c r="G68" s="71">
        <f>J68+M68+P68</f>
        <v>0</v>
      </c>
      <c r="H68" s="71">
        <f>K68+N68+Q68</f>
        <v>0</v>
      </c>
      <c r="I68" s="71">
        <f>L68+O68+R68</f>
        <v>0</v>
      </c>
      <c r="J68" s="71">
        <v>0</v>
      </c>
      <c r="K68" s="71">
        <v>0</v>
      </c>
      <c r="L68" s="71">
        <v>0</v>
      </c>
      <c r="M68" s="71">
        <v>0</v>
      </c>
      <c r="N68" s="71">
        <v>0</v>
      </c>
      <c r="O68" s="71">
        <v>0</v>
      </c>
      <c r="P68" s="71">
        <v>0</v>
      </c>
      <c r="Q68" s="71">
        <v>0</v>
      </c>
      <c r="R68" s="71">
        <v>0</v>
      </c>
      <c r="S68" s="66"/>
      <c r="T68" s="66"/>
      <c r="U68" s="66"/>
      <c r="V68" s="66"/>
      <c r="W68" s="53" t="s">
        <v>104</v>
      </c>
      <c r="X68" s="53">
        <v>1.5</v>
      </c>
    </row>
    <row r="69" spans="1:24" ht="90" customHeight="1" x14ac:dyDescent="0.25">
      <c r="A69" s="65"/>
      <c r="B69" s="66"/>
      <c r="C69" s="67"/>
      <c r="D69" s="67"/>
      <c r="E69" s="70"/>
      <c r="F69" s="70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66"/>
      <c r="T69" s="66"/>
      <c r="U69" s="66"/>
      <c r="V69" s="66"/>
      <c r="W69" s="53" t="s">
        <v>114</v>
      </c>
      <c r="X69" s="53">
        <v>128.44</v>
      </c>
    </row>
    <row r="70" spans="1:24" ht="161.25" customHeight="1" x14ac:dyDescent="0.25">
      <c r="A70" s="65"/>
      <c r="B70" s="66"/>
      <c r="C70" s="67"/>
      <c r="D70" s="67"/>
      <c r="E70" s="70"/>
      <c r="F70" s="70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66"/>
      <c r="T70" s="66"/>
      <c r="U70" s="66"/>
      <c r="V70" s="66"/>
      <c r="W70" s="53" t="s">
        <v>116</v>
      </c>
      <c r="X70" s="53">
        <v>16</v>
      </c>
    </row>
    <row r="71" spans="1:24" ht="165" customHeight="1" x14ac:dyDescent="0.25">
      <c r="A71" s="65" t="s">
        <v>47</v>
      </c>
      <c r="B71" s="66" t="s">
        <v>79</v>
      </c>
      <c r="C71" s="67" t="s">
        <v>138</v>
      </c>
      <c r="D71" s="67" t="s">
        <v>33</v>
      </c>
      <c r="E71" s="70"/>
      <c r="F71" s="70"/>
      <c r="G71" s="71">
        <f>J71+M71+P71</f>
        <v>0</v>
      </c>
      <c r="H71" s="71">
        <f>K71+N71+Q71</f>
        <v>0</v>
      </c>
      <c r="I71" s="71">
        <f>L71+O71+R71</f>
        <v>0</v>
      </c>
      <c r="J71" s="71">
        <v>0</v>
      </c>
      <c r="K71" s="71">
        <v>0</v>
      </c>
      <c r="L71" s="71">
        <v>0</v>
      </c>
      <c r="M71" s="71">
        <v>0</v>
      </c>
      <c r="N71" s="71">
        <v>0</v>
      </c>
      <c r="O71" s="71">
        <v>0</v>
      </c>
      <c r="P71" s="71">
        <v>0</v>
      </c>
      <c r="Q71" s="71">
        <v>0</v>
      </c>
      <c r="R71" s="71">
        <v>0</v>
      </c>
      <c r="S71" s="66"/>
      <c r="T71" s="66"/>
      <c r="U71" s="66"/>
      <c r="V71" s="66"/>
      <c r="W71" s="53" t="s">
        <v>129</v>
      </c>
      <c r="X71" s="53">
        <v>94</v>
      </c>
    </row>
    <row r="72" spans="1:24" ht="84.75" customHeight="1" x14ac:dyDescent="0.25">
      <c r="A72" s="65"/>
      <c r="B72" s="66"/>
      <c r="C72" s="67"/>
      <c r="D72" s="67"/>
      <c r="E72" s="70"/>
      <c r="F72" s="70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66"/>
      <c r="T72" s="66"/>
      <c r="U72" s="66"/>
      <c r="V72" s="66"/>
      <c r="W72" s="53" t="s">
        <v>114</v>
      </c>
      <c r="X72" s="53">
        <v>128.44</v>
      </c>
    </row>
    <row r="73" spans="1:24" ht="83.25" customHeight="1" x14ac:dyDescent="0.25">
      <c r="A73" s="65"/>
      <c r="B73" s="66"/>
      <c r="C73" s="67"/>
      <c r="D73" s="67"/>
      <c r="E73" s="70"/>
      <c r="F73" s="70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66"/>
      <c r="T73" s="66"/>
      <c r="U73" s="66"/>
      <c r="V73" s="66"/>
      <c r="W73" s="53" t="s">
        <v>104</v>
      </c>
      <c r="X73" s="53">
        <v>1.5</v>
      </c>
    </row>
    <row r="74" spans="1:24" ht="164.25" customHeight="1" x14ac:dyDescent="0.25">
      <c r="A74" s="65"/>
      <c r="B74" s="66"/>
      <c r="C74" s="67"/>
      <c r="D74" s="67"/>
      <c r="E74" s="70"/>
      <c r="F74" s="70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66"/>
      <c r="T74" s="66"/>
      <c r="U74" s="66"/>
      <c r="V74" s="66"/>
      <c r="W74" s="53" t="s">
        <v>116</v>
      </c>
      <c r="X74" s="53">
        <v>16</v>
      </c>
    </row>
    <row r="75" spans="1:24" s="11" customFormat="1" ht="38.25" customHeight="1" x14ac:dyDescent="0.25">
      <c r="A75" s="16"/>
      <c r="B75" s="73" t="s">
        <v>124</v>
      </c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</row>
    <row r="76" spans="1:24" s="15" customFormat="1" x14ac:dyDescent="0.25">
      <c r="A76" s="12"/>
      <c r="B76" s="13" t="s">
        <v>88</v>
      </c>
      <c r="C76" s="13" t="s">
        <v>16</v>
      </c>
      <c r="D76" s="13" t="s">
        <v>16</v>
      </c>
      <c r="E76" s="13" t="s">
        <v>16</v>
      </c>
      <c r="F76" s="13" t="s">
        <v>16</v>
      </c>
      <c r="G76" s="46">
        <f t="shared" ref="G76:R76" si="20">G55+G57+G59+G61+G63+G66+G68+G71</f>
        <v>73761.913529999991</v>
      </c>
      <c r="H76" s="46">
        <f t="shared" si="20"/>
        <v>72351.386889999994</v>
      </c>
      <c r="I76" s="46">
        <f t="shared" si="20"/>
        <v>72351.386889999994</v>
      </c>
      <c r="J76" s="17">
        <f t="shared" si="20"/>
        <v>200</v>
      </c>
      <c r="K76" s="17">
        <f t="shared" si="20"/>
        <v>0</v>
      </c>
      <c r="L76" s="17">
        <f t="shared" si="20"/>
        <v>0</v>
      </c>
      <c r="M76" s="17">
        <f t="shared" si="20"/>
        <v>35115.516320000002</v>
      </c>
      <c r="N76" s="17">
        <f t="shared" si="20"/>
        <v>35104.990000000005</v>
      </c>
      <c r="O76" s="17">
        <f t="shared" si="20"/>
        <v>35104.990000000005</v>
      </c>
      <c r="P76" s="17">
        <f t="shared" si="20"/>
        <v>38446.397209999996</v>
      </c>
      <c r="Q76" s="17">
        <f t="shared" si="20"/>
        <v>37246.396889999996</v>
      </c>
      <c r="R76" s="17">
        <f t="shared" si="20"/>
        <v>37246.396889999996</v>
      </c>
      <c r="S76" s="13" t="s">
        <v>16</v>
      </c>
      <c r="T76" s="13" t="s">
        <v>16</v>
      </c>
      <c r="U76" s="13" t="s">
        <v>16</v>
      </c>
      <c r="V76" s="13" t="s">
        <v>16</v>
      </c>
      <c r="W76" s="13" t="s">
        <v>16</v>
      </c>
      <c r="X76" s="13" t="s">
        <v>16</v>
      </c>
    </row>
    <row r="77" spans="1:24" ht="35.25" customHeight="1" x14ac:dyDescent="0.25">
      <c r="A77" s="5"/>
      <c r="B77" s="72" t="s">
        <v>127</v>
      </c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</row>
    <row r="78" spans="1:24" ht="233.25" customHeight="1" x14ac:dyDescent="0.25">
      <c r="A78" s="5" t="s">
        <v>48</v>
      </c>
      <c r="B78" s="4" t="s">
        <v>86</v>
      </c>
      <c r="C78" s="67" t="s">
        <v>138</v>
      </c>
      <c r="D78" s="67" t="s">
        <v>33</v>
      </c>
      <c r="E78" s="6">
        <v>44562</v>
      </c>
      <c r="F78" s="6">
        <v>46387</v>
      </c>
      <c r="G78" s="7">
        <f>J78+M78+P78</f>
        <v>50986.722929999996</v>
      </c>
      <c r="H78" s="7">
        <f>K78+N78+Q78</f>
        <v>50928.822929999995</v>
      </c>
      <c r="I78" s="7">
        <f>L78+O78+R78</f>
        <v>50928.822929999995</v>
      </c>
      <c r="J78" s="7">
        <v>0</v>
      </c>
      <c r="K78" s="7">
        <v>0</v>
      </c>
      <c r="L78" s="7">
        <v>0</v>
      </c>
      <c r="M78" s="7">
        <v>11970</v>
      </c>
      <c r="N78" s="7">
        <v>11970</v>
      </c>
      <c r="O78" s="7">
        <v>11970</v>
      </c>
      <c r="P78" s="7">
        <f>SUM(P79+P80)</f>
        <v>39016.722929999996</v>
      </c>
      <c r="Q78" s="44">
        <f t="shared" ref="Q78:R78" si="21">SUM(Q79+Q80)</f>
        <v>38958.822929999995</v>
      </c>
      <c r="R78" s="44">
        <f t="shared" si="21"/>
        <v>38958.822929999995</v>
      </c>
      <c r="S78" s="66" t="s">
        <v>34</v>
      </c>
      <c r="T78" s="66" t="s">
        <v>34</v>
      </c>
      <c r="U78" s="66" t="s">
        <v>34</v>
      </c>
      <c r="V78" s="66" t="s">
        <v>34</v>
      </c>
      <c r="W78" s="66" t="s">
        <v>117</v>
      </c>
      <c r="X78" s="66">
        <v>100</v>
      </c>
    </row>
    <row r="79" spans="1:24" s="11" customFormat="1" ht="216" customHeight="1" x14ac:dyDescent="0.25">
      <c r="A79" s="16" t="s">
        <v>51</v>
      </c>
      <c r="B79" s="10" t="s">
        <v>49</v>
      </c>
      <c r="C79" s="67"/>
      <c r="D79" s="67"/>
      <c r="E79" s="18">
        <v>44562</v>
      </c>
      <c r="F79" s="18">
        <v>46387</v>
      </c>
      <c r="G79" s="19">
        <f t="shared" ref="G79:I84" si="22">J79+M79+P79</f>
        <v>43672.850999999995</v>
      </c>
      <c r="H79" s="19">
        <f t="shared" si="22"/>
        <v>43672.850999999995</v>
      </c>
      <c r="I79" s="19">
        <f t="shared" si="22"/>
        <v>43672.850999999995</v>
      </c>
      <c r="J79" s="19">
        <v>0</v>
      </c>
      <c r="K79" s="19">
        <v>0</v>
      </c>
      <c r="L79" s="19">
        <v>0</v>
      </c>
      <c r="M79" s="27">
        <v>11970</v>
      </c>
      <c r="N79" s="27">
        <v>11970</v>
      </c>
      <c r="O79" s="27">
        <v>11970</v>
      </c>
      <c r="P79" s="19">
        <v>31702.850999999999</v>
      </c>
      <c r="Q79" s="19">
        <v>31702.850999999999</v>
      </c>
      <c r="R79" s="19">
        <v>31702.850999999999</v>
      </c>
      <c r="S79" s="66"/>
      <c r="T79" s="66"/>
      <c r="U79" s="66"/>
      <c r="V79" s="66"/>
      <c r="W79" s="66"/>
      <c r="X79" s="66"/>
    </row>
    <row r="80" spans="1:24" ht="175.5" customHeight="1" x14ac:dyDescent="0.25">
      <c r="A80" s="5" t="s">
        <v>52</v>
      </c>
      <c r="B80" s="4" t="s">
        <v>50</v>
      </c>
      <c r="C80" s="67"/>
      <c r="D80" s="67"/>
      <c r="E80" s="6">
        <v>44562</v>
      </c>
      <c r="F80" s="6">
        <v>46387</v>
      </c>
      <c r="G80" s="7">
        <f t="shared" si="22"/>
        <v>7313.8719300000002</v>
      </c>
      <c r="H80" s="7">
        <f t="shared" si="22"/>
        <v>7255.9719299999997</v>
      </c>
      <c r="I80" s="7">
        <f t="shared" si="22"/>
        <v>7255.9719299999997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8">
        <v>0</v>
      </c>
      <c r="P80" s="7">
        <v>7313.8719300000002</v>
      </c>
      <c r="Q80" s="44">
        <v>7255.9719299999997</v>
      </c>
      <c r="R80" s="44">
        <v>7255.9719299999997</v>
      </c>
      <c r="S80" s="66"/>
      <c r="T80" s="66"/>
      <c r="U80" s="66"/>
      <c r="V80" s="66"/>
      <c r="W80" s="66"/>
      <c r="X80" s="66"/>
    </row>
    <row r="81" spans="1:24" ht="186.75" customHeight="1" x14ac:dyDescent="0.25">
      <c r="A81" s="65" t="s">
        <v>54</v>
      </c>
      <c r="B81" s="66" t="s">
        <v>53</v>
      </c>
      <c r="C81" s="67"/>
      <c r="D81" s="67"/>
      <c r="E81" s="70"/>
      <c r="F81" s="70"/>
      <c r="G81" s="71">
        <f>J81+M81+P81</f>
        <v>0</v>
      </c>
      <c r="H81" s="71">
        <f>K81+N81+Q81</f>
        <v>0</v>
      </c>
      <c r="I81" s="71">
        <f>L81+O81+R81</f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1">
        <v>0</v>
      </c>
      <c r="R81" s="71">
        <v>0</v>
      </c>
      <c r="S81" s="66"/>
      <c r="T81" s="66"/>
      <c r="U81" s="66"/>
      <c r="V81" s="66"/>
      <c r="W81" s="53" t="s">
        <v>118</v>
      </c>
      <c r="X81" s="53">
        <v>60</v>
      </c>
    </row>
    <row r="82" spans="1:24" ht="122.25" customHeight="1" x14ac:dyDescent="0.25">
      <c r="A82" s="65"/>
      <c r="B82" s="66"/>
      <c r="C82" s="67"/>
      <c r="D82" s="67"/>
      <c r="E82" s="70"/>
      <c r="F82" s="70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66"/>
      <c r="T82" s="66"/>
      <c r="U82" s="66"/>
      <c r="V82" s="66"/>
      <c r="W82" s="53" t="s">
        <v>119</v>
      </c>
      <c r="X82" s="53">
        <v>100</v>
      </c>
    </row>
    <row r="83" spans="1:24" ht="183" customHeight="1" x14ac:dyDescent="0.25">
      <c r="A83" s="5" t="s">
        <v>91</v>
      </c>
      <c r="B83" s="4" t="s">
        <v>55</v>
      </c>
      <c r="C83" s="67" t="s">
        <v>138</v>
      </c>
      <c r="D83" s="67" t="s">
        <v>33</v>
      </c>
      <c r="E83" s="6">
        <v>44562</v>
      </c>
      <c r="F83" s="6">
        <v>46387</v>
      </c>
      <c r="G83" s="7">
        <f>SUM(G84)</f>
        <v>20675.139650000001</v>
      </c>
      <c r="H83" s="44">
        <f t="shared" ref="H83:R83" si="23">SUM(H84)</f>
        <v>20683.663850000001</v>
      </c>
      <c r="I83" s="44">
        <f t="shared" si="23"/>
        <v>20683.663850000001</v>
      </c>
      <c r="J83" s="44">
        <f t="shared" si="23"/>
        <v>0</v>
      </c>
      <c r="K83" s="44">
        <f t="shared" si="23"/>
        <v>0</v>
      </c>
      <c r="L83" s="44">
        <f t="shared" si="23"/>
        <v>0</v>
      </c>
      <c r="M83" s="44">
        <f t="shared" si="23"/>
        <v>14385.64998</v>
      </c>
      <c r="N83" s="44">
        <f t="shared" si="23"/>
        <v>14389.91208</v>
      </c>
      <c r="O83" s="44">
        <f t="shared" si="23"/>
        <v>14389.91208</v>
      </c>
      <c r="P83" s="44">
        <f t="shared" si="23"/>
        <v>6289.4896699999999</v>
      </c>
      <c r="Q83" s="44">
        <f t="shared" si="23"/>
        <v>6293.7517699999999</v>
      </c>
      <c r="R83" s="44">
        <f t="shared" si="23"/>
        <v>6293.7517699999999</v>
      </c>
      <c r="S83" s="53" t="s">
        <v>34</v>
      </c>
      <c r="T83" s="53" t="s">
        <v>34</v>
      </c>
      <c r="U83" s="53" t="s">
        <v>34</v>
      </c>
      <c r="V83" s="53" t="s">
        <v>34</v>
      </c>
      <c r="W83" s="66" t="s">
        <v>118</v>
      </c>
      <c r="X83" s="66">
        <v>60</v>
      </c>
    </row>
    <row r="84" spans="1:24" ht="221.25" customHeight="1" x14ac:dyDescent="0.25">
      <c r="A84" s="5" t="s">
        <v>56</v>
      </c>
      <c r="B84" s="4" t="s">
        <v>92</v>
      </c>
      <c r="C84" s="67"/>
      <c r="D84" s="67"/>
      <c r="E84" s="6">
        <v>44562</v>
      </c>
      <c r="F84" s="6">
        <v>46387</v>
      </c>
      <c r="G84" s="27">
        <f t="shared" si="22"/>
        <v>20675.139650000001</v>
      </c>
      <c r="H84" s="7">
        <f t="shared" si="22"/>
        <v>20683.663850000001</v>
      </c>
      <c r="I84" s="7">
        <f t="shared" si="22"/>
        <v>20683.663850000001</v>
      </c>
      <c r="J84" s="7">
        <v>0</v>
      </c>
      <c r="K84" s="7">
        <v>0</v>
      </c>
      <c r="L84" s="7">
        <v>0</v>
      </c>
      <c r="M84" s="27">
        <v>14385.64998</v>
      </c>
      <c r="N84" s="27">
        <v>14389.91208</v>
      </c>
      <c r="O84" s="44">
        <v>14389.91208</v>
      </c>
      <c r="P84" s="27">
        <v>6289.4896699999999</v>
      </c>
      <c r="Q84" s="27">
        <v>6293.7517699999999</v>
      </c>
      <c r="R84" s="44">
        <v>6293.7517699999999</v>
      </c>
      <c r="S84" s="53" t="s">
        <v>34</v>
      </c>
      <c r="T84" s="53" t="s">
        <v>34</v>
      </c>
      <c r="U84" s="53" t="s">
        <v>34</v>
      </c>
      <c r="V84" s="53" t="s">
        <v>34</v>
      </c>
      <c r="W84" s="66"/>
      <c r="X84" s="66"/>
    </row>
    <row r="85" spans="1:24" ht="30" customHeight="1" x14ac:dyDescent="0.25">
      <c r="A85" s="5"/>
      <c r="B85" s="67" t="s">
        <v>123</v>
      </c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</row>
    <row r="86" spans="1:24" s="15" customFormat="1" ht="21.75" customHeight="1" x14ac:dyDescent="0.25">
      <c r="A86" s="12"/>
      <c r="B86" s="13" t="s">
        <v>89</v>
      </c>
      <c r="C86" s="13" t="s">
        <v>16</v>
      </c>
      <c r="D86" s="13" t="s">
        <v>16</v>
      </c>
      <c r="E86" s="13" t="s">
        <v>16</v>
      </c>
      <c r="F86" s="13" t="s">
        <v>16</v>
      </c>
      <c r="G86" s="46">
        <f>G78+G81+G83</f>
        <v>71661.862580000001</v>
      </c>
      <c r="H86" s="13">
        <f t="shared" ref="H86:R86" si="24">H78+H81+H83</f>
        <v>71612.486779999992</v>
      </c>
      <c r="I86" s="13">
        <f t="shared" si="24"/>
        <v>71612.486779999992</v>
      </c>
      <c r="J86" s="13">
        <f t="shared" si="24"/>
        <v>0</v>
      </c>
      <c r="K86" s="13">
        <f t="shared" si="24"/>
        <v>0</v>
      </c>
      <c r="L86" s="13">
        <f t="shared" si="24"/>
        <v>0</v>
      </c>
      <c r="M86" s="13">
        <f t="shared" si="24"/>
        <v>26355.649980000002</v>
      </c>
      <c r="N86" s="13">
        <f t="shared" si="24"/>
        <v>26359.912080000002</v>
      </c>
      <c r="O86" s="13">
        <f t="shared" si="24"/>
        <v>26359.912080000002</v>
      </c>
      <c r="P86" s="13">
        <f t="shared" si="24"/>
        <v>45306.212599999999</v>
      </c>
      <c r="Q86" s="13">
        <f t="shared" si="24"/>
        <v>45252.574699999997</v>
      </c>
      <c r="R86" s="13">
        <f t="shared" si="24"/>
        <v>45252.574699999997</v>
      </c>
      <c r="S86" s="13" t="s">
        <v>16</v>
      </c>
      <c r="T86" s="13" t="s">
        <v>16</v>
      </c>
      <c r="U86" s="13" t="s">
        <v>16</v>
      </c>
      <c r="V86" s="13" t="s">
        <v>16</v>
      </c>
      <c r="W86" s="13" t="s">
        <v>16</v>
      </c>
      <c r="X86" s="13" t="s">
        <v>16</v>
      </c>
    </row>
    <row r="87" spans="1:24" ht="36.75" customHeight="1" x14ac:dyDescent="0.25">
      <c r="A87" s="5"/>
      <c r="B87" s="72" t="s">
        <v>128</v>
      </c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</row>
    <row r="88" spans="1:24" ht="160.5" customHeight="1" x14ac:dyDescent="0.25">
      <c r="A88" s="65" t="s">
        <v>90</v>
      </c>
      <c r="B88" s="66" t="s">
        <v>93</v>
      </c>
      <c r="C88" s="66" t="s">
        <v>138</v>
      </c>
      <c r="D88" s="66" t="s">
        <v>33</v>
      </c>
      <c r="E88" s="68">
        <v>44562</v>
      </c>
      <c r="F88" s="68">
        <v>46387</v>
      </c>
      <c r="G88" s="71">
        <f>J88+M88+P88</f>
        <v>0</v>
      </c>
      <c r="H88" s="71">
        <f>K88+N88+Q88</f>
        <v>0</v>
      </c>
      <c r="I88" s="71">
        <f>L88+O88+R88</f>
        <v>0</v>
      </c>
      <c r="J88" s="75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P88" s="71">
        <v>0</v>
      </c>
      <c r="Q88" s="71">
        <v>0</v>
      </c>
      <c r="R88" s="71">
        <v>0</v>
      </c>
      <c r="S88" s="72"/>
      <c r="T88" s="72"/>
      <c r="U88" s="72"/>
      <c r="V88" s="72"/>
      <c r="W88" s="53" t="s">
        <v>134</v>
      </c>
      <c r="X88" s="53">
        <v>0.83</v>
      </c>
    </row>
    <row r="89" spans="1:24" ht="182.25" customHeight="1" x14ac:dyDescent="0.25">
      <c r="A89" s="65"/>
      <c r="B89" s="66"/>
      <c r="C89" s="66"/>
      <c r="D89" s="66"/>
      <c r="E89" s="69"/>
      <c r="F89" s="69"/>
      <c r="G89" s="71"/>
      <c r="H89" s="71"/>
      <c r="I89" s="71"/>
      <c r="J89" s="75"/>
      <c r="K89" s="71"/>
      <c r="L89" s="71"/>
      <c r="M89" s="71"/>
      <c r="N89" s="71"/>
      <c r="O89" s="71"/>
      <c r="P89" s="71"/>
      <c r="Q89" s="71"/>
      <c r="R89" s="71"/>
      <c r="S89" s="72"/>
      <c r="T89" s="72"/>
      <c r="U89" s="72"/>
      <c r="V89" s="72"/>
      <c r="W89" s="53" t="s">
        <v>120</v>
      </c>
      <c r="X89" s="53">
        <v>94</v>
      </c>
    </row>
    <row r="90" spans="1:24" x14ac:dyDescent="0.25">
      <c r="A90" s="5"/>
      <c r="B90" s="67" t="s">
        <v>125</v>
      </c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</row>
    <row r="91" spans="1:24" s="15" customFormat="1" x14ac:dyDescent="0.25">
      <c r="A91" s="12"/>
      <c r="B91" s="13" t="s">
        <v>94</v>
      </c>
      <c r="C91" s="13" t="s">
        <v>16</v>
      </c>
      <c r="D91" s="13" t="s">
        <v>16</v>
      </c>
      <c r="E91" s="13" t="s">
        <v>16</v>
      </c>
      <c r="F91" s="13" t="s">
        <v>16</v>
      </c>
      <c r="G91" s="13">
        <f t="shared" ref="G91:R91" si="25">G88</f>
        <v>0</v>
      </c>
      <c r="H91" s="13">
        <f t="shared" si="25"/>
        <v>0</v>
      </c>
      <c r="I91" s="13">
        <f t="shared" si="25"/>
        <v>0</v>
      </c>
      <c r="J91" s="13">
        <f t="shared" si="25"/>
        <v>0</v>
      </c>
      <c r="K91" s="13">
        <f t="shared" si="25"/>
        <v>0</v>
      </c>
      <c r="L91" s="13">
        <f t="shared" si="25"/>
        <v>0</v>
      </c>
      <c r="M91" s="13">
        <f t="shared" si="25"/>
        <v>0</v>
      </c>
      <c r="N91" s="13">
        <f t="shared" si="25"/>
        <v>0</v>
      </c>
      <c r="O91" s="13">
        <f t="shared" si="25"/>
        <v>0</v>
      </c>
      <c r="P91" s="13">
        <f t="shared" si="25"/>
        <v>0</v>
      </c>
      <c r="Q91" s="13">
        <f t="shared" si="25"/>
        <v>0</v>
      </c>
      <c r="R91" s="13">
        <f t="shared" si="25"/>
        <v>0</v>
      </c>
      <c r="S91" s="13" t="s">
        <v>16</v>
      </c>
      <c r="T91" s="13" t="s">
        <v>16</v>
      </c>
      <c r="U91" s="13" t="s">
        <v>16</v>
      </c>
      <c r="V91" s="13" t="s">
        <v>16</v>
      </c>
      <c r="W91" s="13" t="s">
        <v>16</v>
      </c>
      <c r="X91" s="13" t="s">
        <v>16</v>
      </c>
    </row>
    <row r="92" spans="1:24" ht="31.5" customHeight="1" x14ac:dyDescent="0.25">
      <c r="A92" s="5"/>
      <c r="B92" s="72" t="s">
        <v>95</v>
      </c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</row>
    <row r="93" spans="1:24" ht="303" customHeight="1" x14ac:dyDescent="0.25">
      <c r="A93" s="5"/>
      <c r="B93" s="4" t="s">
        <v>97</v>
      </c>
      <c r="C93" s="20" t="s">
        <v>138</v>
      </c>
      <c r="D93" s="20" t="s">
        <v>33</v>
      </c>
      <c r="E93" s="33">
        <v>44562</v>
      </c>
      <c r="F93" s="33">
        <v>46387</v>
      </c>
      <c r="G93" s="21">
        <f>J93+M93+P93</f>
        <v>0</v>
      </c>
      <c r="H93" s="21">
        <f>K93+N93+Q93</f>
        <v>0</v>
      </c>
      <c r="I93" s="21">
        <f>L93+O93+R93</f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54"/>
      <c r="T93" s="54"/>
      <c r="U93" s="54"/>
      <c r="V93" s="54"/>
      <c r="W93" s="54" t="s">
        <v>121</v>
      </c>
      <c r="X93" s="54">
        <v>60</v>
      </c>
    </row>
    <row r="94" spans="1:24" x14ac:dyDescent="0.25">
      <c r="A94" s="5"/>
      <c r="B94" s="74" t="s">
        <v>126</v>
      </c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</row>
    <row r="95" spans="1:24" s="15" customFormat="1" ht="24.75" customHeight="1" x14ac:dyDescent="0.25">
      <c r="A95" s="12"/>
      <c r="B95" s="22" t="s">
        <v>96</v>
      </c>
      <c r="C95" s="13" t="s">
        <v>16</v>
      </c>
      <c r="D95" s="13" t="s">
        <v>16</v>
      </c>
      <c r="E95" s="13" t="s">
        <v>16</v>
      </c>
      <c r="F95" s="13" t="s">
        <v>16</v>
      </c>
      <c r="G95" s="22">
        <f t="shared" ref="G95:R95" si="26">G93</f>
        <v>0</v>
      </c>
      <c r="H95" s="22">
        <f t="shared" si="26"/>
        <v>0</v>
      </c>
      <c r="I95" s="22">
        <f t="shared" si="26"/>
        <v>0</v>
      </c>
      <c r="J95" s="22">
        <f t="shared" si="26"/>
        <v>0</v>
      </c>
      <c r="K95" s="22">
        <f t="shared" si="26"/>
        <v>0</v>
      </c>
      <c r="L95" s="22">
        <f t="shared" si="26"/>
        <v>0</v>
      </c>
      <c r="M95" s="22">
        <f t="shared" si="26"/>
        <v>0</v>
      </c>
      <c r="N95" s="22">
        <f t="shared" si="26"/>
        <v>0</v>
      </c>
      <c r="O95" s="22">
        <f t="shared" si="26"/>
        <v>0</v>
      </c>
      <c r="P95" s="22">
        <f t="shared" si="26"/>
        <v>0</v>
      </c>
      <c r="Q95" s="22">
        <f t="shared" si="26"/>
        <v>0</v>
      </c>
      <c r="R95" s="22">
        <f t="shared" si="26"/>
        <v>0</v>
      </c>
      <c r="S95" s="22"/>
      <c r="T95" s="22"/>
      <c r="U95" s="22"/>
      <c r="V95" s="22"/>
      <c r="W95" s="22"/>
      <c r="X95" s="22"/>
    </row>
    <row r="96" spans="1:24" s="35" customFormat="1" ht="56.25" x14ac:dyDescent="0.25">
      <c r="A96" s="34"/>
      <c r="B96" s="23" t="s">
        <v>17</v>
      </c>
      <c r="C96" s="23" t="s">
        <v>16</v>
      </c>
      <c r="D96" s="23" t="s">
        <v>16</v>
      </c>
      <c r="E96" s="23" t="s">
        <v>16</v>
      </c>
      <c r="F96" s="23" t="s">
        <v>16</v>
      </c>
      <c r="G96" s="47">
        <f t="shared" ref="G96:R96" si="27">SUM(G86+G53+G76+G91+G95)</f>
        <v>209541.12697999997</v>
      </c>
      <c r="H96" s="47">
        <f t="shared" si="27"/>
        <v>179025.34066999998</v>
      </c>
      <c r="I96" s="47">
        <f t="shared" si="27"/>
        <v>194525.34066999998</v>
      </c>
      <c r="J96" s="24">
        <f t="shared" si="27"/>
        <v>14979.3361</v>
      </c>
      <c r="K96" s="24">
        <f t="shared" si="27"/>
        <v>0</v>
      </c>
      <c r="L96" s="24">
        <f t="shared" si="27"/>
        <v>0</v>
      </c>
      <c r="M96" s="24">
        <f t="shared" si="27"/>
        <v>88657.524609999993</v>
      </c>
      <c r="N96" s="24">
        <f t="shared" si="27"/>
        <v>78466.002080000006</v>
      </c>
      <c r="O96" s="24">
        <f t="shared" si="27"/>
        <v>78466.002080000006</v>
      </c>
      <c r="P96" s="24">
        <f t="shared" si="27"/>
        <v>105904.26626999999</v>
      </c>
      <c r="Q96" s="24">
        <f t="shared" si="27"/>
        <v>100559.33859</v>
      </c>
      <c r="R96" s="24">
        <f t="shared" si="27"/>
        <v>116059.33859</v>
      </c>
      <c r="S96" s="13" t="s">
        <v>16</v>
      </c>
      <c r="T96" s="13" t="s">
        <v>16</v>
      </c>
      <c r="U96" s="13" t="s">
        <v>16</v>
      </c>
      <c r="V96" s="13" t="s">
        <v>16</v>
      </c>
      <c r="W96" s="13" t="s">
        <v>16</v>
      </c>
      <c r="X96" s="13" t="s">
        <v>16</v>
      </c>
    </row>
    <row r="97" spans="1:24" x14ac:dyDescent="0.25">
      <c r="A97" s="25" t="s">
        <v>18</v>
      </c>
      <c r="L97" s="26"/>
      <c r="M97" s="26"/>
      <c r="N97" s="26"/>
      <c r="S97" s="57"/>
      <c r="T97" s="57"/>
      <c r="U97" s="57"/>
      <c r="V97" s="57"/>
      <c r="W97" s="57"/>
      <c r="X97" s="57"/>
    </row>
    <row r="98" spans="1:24" x14ac:dyDescent="0.25">
      <c r="A98" s="25" t="s">
        <v>19</v>
      </c>
      <c r="S98" s="57"/>
      <c r="T98" s="57"/>
      <c r="U98" s="57"/>
      <c r="V98" s="57"/>
      <c r="W98" s="57"/>
      <c r="X98" s="57"/>
    </row>
  </sheetData>
  <mergeCells count="453">
    <mergeCell ref="N41:N43"/>
    <mergeCell ref="O41:O43"/>
    <mergeCell ref="P41:P43"/>
    <mergeCell ref="Q41:Q43"/>
    <mergeCell ref="R41:R43"/>
    <mergeCell ref="F59:F60"/>
    <mergeCell ref="G59:G60"/>
    <mergeCell ref="H59:H60"/>
    <mergeCell ref="I59:I60"/>
    <mergeCell ref="M59:M60"/>
    <mergeCell ref="N59:N60"/>
    <mergeCell ref="E41:E43"/>
    <mergeCell ref="F41:F43"/>
    <mergeCell ref="G41:G43"/>
    <mergeCell ref="H41:H43"/>
    <mergeCell ref="I41:I43"/>
    <mergeCell ref="J41:J43"/>
    <mergeCell ref="K41:K43"/>
    <mergeCell ref="L41:L43"/>
    <mergeCell ref="M41:M43"/>
    <mergeCell ref="A41:A43"/>
    <mergeCell ref="B41:B43"/>
    <mergeCell ref="W45:W46"/>
    <mergeCell ref="X45:X46"/>
    <mergeCell ref="W48:W49"/>
    <mergeCell ref="X48:X49"/>
    <mergeCell ref="W29:W30"/>
    <mergeCell ref="X29:X30"/>
    <mergeCell ref="C41:C44"/>
    <mergeCell ref="D41:D44"/>
    <mergeCell ref="A33:A35"/>
    <mergeCell ref="F33:F35"/>
    <mergeCell ref="G33:G35"/>
    <mergeCell ref="H33:H35"/>
    <mergeCell ref="I33:I35"/>
    <mergeCell ref="N33:N35"/>
    <mergeCell ref="S31:S32"/>
    <mergeCell ref="T31:T32"/>
    <mergeCell ref="N37:N40"/>
    <mergeCell ref="O37:O40"/>
    <mergeCell ref="B33:B35"/>
    <mergeCell ref="C33:C35"/>
    <mergeCell ref="D33:D35"/>
    <mergeCell ref="E33:E35"/>
    <mergeCell ref="S15:S19"/>
    <mergeCell ref="T15:T19"/>
    <mergeCell ref="U15:U19"/>
    <mergeCell ref="V15:V19"/>
    <mergeCell ref="E15:E19"/>
    <mergeCell ref="F15:F19"/>
    <mergeCell ref="S23:S27"/>
    <mergeCell ref="T23:T27"/>
    <mergeCell ref="U23:U27"/>
    <mergeCell ref="V23:V27"/>
    <mergeCell ref="J20:J21"/>
    <mergeCell ref="K20:K21"/>
    <mergeCell ref="L20:L21"/>
    <mergeCell ref="Q15:Q18"/>
    <mergeCell ref="R15:R18"/>
    <mergeCell ref="S20:S22"/>
    <mergeCell ref="T20:T22"/>
    <mergeCell ref="U20:U22"/>
    <mergeCell ref="V20:V22"/>
    <mergeCell ref="O23:O26"/>
    <mergeCell ref="P23:P26"/>
    <mergeCell ref="G23:G26"/>
    <mergeCell ref="H23:H26"/>
    <mergeCell ref="I23:I26"/>
    <mergeCell ref="C83:C84"/>
    <mergeCell ref="B87:X87"/>
    <mergeCell ref="B90:X90"/>
    <mergeCell ref="W83:W84"/>
    <mergeCell ref="X83:X84"/>
    <mergeCell ref="B92:X92"/>
    <mergeCell ref="B94:X94"/>
    <mergeCell ref="M88:M89"/>
    <mergeCell ref="N88:N89"/>
    <mergeCell ref="O88:O89"/>
    <mergeCell ref="P88:P89"/>
    <mergeCell ref="Q88:Q89"/>
    <mergeCell ref="R88:R89"/>
    <mergeCell ref="S88:S89"/>
    <mergeCell ref="T88:T89"/>
    <mergeCell ref="U88:U89"/>
    <mergeCell ref="V88:V89"/>
    <mergeCell ref="J88:J89"/>
    <mergeCell ref="K88:K89"/>
    <mergeCell ref="L88:L89"/>
    <mergeCell ref="G88:G89"/>
    <mergeCell ref="H88:H89"/>
    <mergeCell ref="I88:I89"/>
    <mergeCell ref="C57:C58"/>
    <mergeCell ref="D57:D58"/>
    <mergeCell ref="W57:W58"/>
    <mergeCell ref="X57:X58"/>
    <mergeCell ref="S57:S58"/>
    <mergeCell ref="T57:T58"/>
    <mergeCell ref="S81:S82"/>
    <mergeCell ref="N81:N82"/>
    <mergeCell ref="O81:O82"/>
    <mergeCell ref="P81:P82"/>
    <mergeCell ref="Q81:Q82"/>
    <mergeCell ref="R81:R82"/>
    <mergeCell ref="U59:U60"/>
    <mergeCell ref="V59:V60"/>
    <mergeCell ref="J61:J62"/>
    <mergeCell ref="K61:K62"/>
    <mergeCell ref="D61:D62"/>
    <mergeCell ref="E61:E62"/>
    <mergeCell ref="F61:F62"/>
    <mergeCell ref="U57:U58"/>
    <mergeCell ref="V57:V58"/>
    <mergeCell ref="J59:J60"/>
    <mergeCell ref="K59:K60"/>
    <mergeCell ref="L59:L60"/>
    <mergeCell ref="T59:T60"/>
    <mergeCell ref="S59:S60"/>
    <mergeCell ref="R33:R35"/>
    <mergeCell ref="S33:S35"/>
    <mergeCell ref="U31:U32"/>
    <mergeCell ref="V31:V32"/>
    <mergeCell ref="J33:J35"/>
    <mergeCell ref="K33:K35"/>
    <mergeCell ref="L28:L29"/>
    <mergeCell ref="M28:M29"/>
    <mergeCell ref="N28:N29"/>
    <mergeCell ref="O28:O29"/>
    <mergeCell ref="S28:S30"/>
    <mergeCell ref="T28:T30"/>
    <mergeCell ref="U28:U30"/>
    <mergeCell ref="V28:V30"/>
    <mergeCell ref="P28:P29"/>
    <mergeCell ref="Q28:Q29"/>
    <mergeCell ref="R28:R29"/>
    <mergeCell ref="J31:J32"/>
    <mergeCell ref="K31:K32"/>
    <mergeCell ref="L31:L32"/>
    <mergeCell ref="M31:M32"/>
    <mergeCell ref="N31:N32"/>
    <mergeCell ref="O31:O32"/>
    <mergeCell ref="S6:S7"/>
    <mergeCell ref="T6:T7"/>
    <mergeCell ref="U6:U7"/>
    <mergeCell ref="W26:W27"/>
    <mergeCell ref="X26:X27"/>
    <mergeCell ref="V6:V7"/>
    <mergeCell ref="W6:W7"/>
    <mergeCell ref="X6:X7"/>
    <mergeCell ref="B9:X9"/>
    <mergeCell ref="W18:W19"/>
    <mergeCell ref="X18:X19"/>
    <mergeCell ref="F10:F14"/>
    <mergeCell ref="G10:G14"/>
    <mergeCell ref="H10:H14"/>
    <mergeCell ref="I10:I14"/>
    <mergeCell ref="W21:W22"/>
    <mergeCell ref="X21:X22"/>
    <mergeCell ref="M20:M21"/>
    <mergeCell ref="N20:N21"/>
    <mergeCell ref="O20:O21"/>
    <mergeCell ref="P20:P21"/>
    <mergeCell ref="Q20:Q21"/>
    <mergeCell ref="R20:R21"/>
    <mergeCell ref="M10:M14"/>
    <mergeCell ref="N10:N14"/>
    <mergeCell ref="A10:A14"/>
    <mergeCell ref="B10:B14"/>
    <mergeCell ref="C10:C14"/>
    <mergeCell ref="D10:D14"/>
    <mergeCell ref="E10:E14"/>
    <mergeCell ref="A1:X1"/>
    <mergeCell ref="A2:X2"/>
    <mergeCell ref="A3:X3"/>
    <mergeCell ref="A4:A7"/>
    <mergeCell ref="B4:B7"/>
    <mergeCell ref="C4:C7"/>
    <mergeCell ref="D4:D7"/>
    <mergeCell ref="E4:E7"/>
    <mergeCell ref="F4:F7"/>
    <mergeCell ref="G4:R4"/>
    <mergeCell ref="S4:V5"/>
    <mergeCell ref="W4:X5"/>
    <mergeCell ref="G5:I6"/>
    <mergeCell ref="J5:R5"/>
    <mergeCell ref="J6:L6"/>
    <mergeCell ref="M6:O6"/>
    <mergeCell ref="P6:R6"/>
    <mergeCell ref="T10:T14"/>
    <mergeCell ref="U10:U14"/>
    <mergeCell ref="V10:V14"/>
    <mergeCell ref="A15:A18"/>
    <mergeCell ref="B15:B18"/>
    <mergeCell ref="C15:C19"/>
    <mergeCell ref="D15:D19"/>
    <mergeCell ref="G15:G18"/>
    <mergeCell ref="H15:H18"/>
    <mergeCell ref="I15:I18"/>
    <mergeCell ref="J15:J18"/>
    <mergeCell ref="K15:K18"/>
    <mergeCell ref="L15:L18"/>
    <mergeCell ref="M15:M18"/>
    <mergeCell ref="O10:O14"/>
    <mergeCell ref="P10:P14"/>
    <mergeCell ref="Q10:Q14"/>
    <mergeCell ref="R10:R14"/>
    <mergeCell ref="S10:S14"/>
    <mergeCell ref="J10:J14"/>
    <mergeCell ref="K10:K14"/>
    <mergeCell ref="L10:L14"/>
    <mergeCell ref="N15:N18"/>
    <mergeCell ref="O15:O18"/>
    <mergeCell ref="P15:P18"/>
    <mergeCell ref="I28:I29"/>
    <mergeCell ref="J28:J29"/>
    <mergeCell ref="K28:K29"/>
    <mergeCell ref="A20:A21"/>
    <mergeCell ref="B20:B21"/>
    <mergeCell ref="C20:C22"/>
    <mergeCell ref="D20:D22"/>
    <mergeCell ref="E20:E21"/>
    <mergeCell ref="F20:F21"/>
    <mergeCell ref="G20:G21"/>
    <mergeCell ref="H20:H21"/>
    <mergeCell ref="I20:I21"/>
    <mergeCell ref="F23:F26"/>
    <mergeCell ref="A28:A29"/>
    <mergeCell ref="B28:B29"/>
    <mergeCell ref="C28:C30"/>
    <mergeCell ref="D28:D30"/>
    <mergeCell ref="E28:E29"/>
    <mergeCell ref="F28:F29"/>
    <mergeCell ref="G28:G29"/>
    <mergeCell ref="H28:H29"/>
    <mergeCell ref="Q23:Q26"/>
    <mergeCell ref="R23:R26"/>
    <mergeCell ref="L23:L26"/>
    <mergeCell ref="M23:M26"/>
    <mergeCell ref="N23:N26"/>
    <mergeCell ref="A31:A32"/>
    <mergeCell ref="B31:B32"/>
    <mergeCell ref="C31:C32"/>
    <mergeCell ref="D31:D32"/>
    <mergeCell ref="E31:E32"/>
    <mergeCell ref="F31:F32"/>
    <mergeCell ref="G31:G32"/>
    <mergeCell ref="H31:H32"/>
    <mergeCell ref="I31:I32"/>
    <mergeCell ref="P31:P32"/>
    <mergeCell ref="Q31:Q32"/>
    <mergeCell ref="R31:R32"/>
    <mergeCell ref="J23:J26"/>
    <mergeCell ref="K23:K26"/>
    <mergeCell ref="A23:A26"/>
    <mergeCell ref="B23:B26"/>
    <mergeCell ref="C23:C27"/>
    <mergeCell ref="D23:D27"/>
    <mergeCell ref="E23:E26"/>
    <mergeCell ref="P37:P40"/>
    <mergeCell ref="Q37:Q40"/>
    <mergeCell ref="R37:R40"/>
    <mergeCell ref="T33:T35"/>
    <mergeCell ref="U33:U35"/>
    <mergeCell ref="V33:V35"/>
    <mergeCell ref="A37:A40"/>
    <mergeCell ref="B37:B40"/>
    <mergeCell ref="C37:C40"/>
    <mergeCell ref="D37:D40"/>
    <mergeCell ref="E37:E40"/>
    <mergeCell ref="F37:F40"/>
    <mergeCell ref="G37:G40"/>
    <mergeCell ref="H37:H40"/>
    <mergeCell ref="I37:I40"/>
    <mergeCell ref="J37:J40"/>
    <mergeCell ref="K37:K40"/>
    <mergeCell ref="L37:L40"/>
    <mergeCell ref="M37:M40"/>
    <mergeCell ref="O33:O35"/>
    <mergeCell ref="P33:P35"/>
    <mergeCell ref="Q33:Q35"/>
    <mergeCell ref="S37:S40"/>
    <mergeCell ref="T37:T40"/>
    <mergeCell ref="U37:U40"/>
    <mergeCell ref="V37:V40"/>
    <mergeCell ref="L33:L35"/>
    <mergeCell ref="M33:M35"/>
    <mergeCell ref="S41:S44"/>
    <mergeCell ref="T41:T44"/>
    <mergeCell ref="U41:U44"/>
    <mergeCell ref="V41:V44"/>
    <mergeCell ref="A45:A47"/>
    <mergeCell ref="B45:B47"/>
    <mergeCell ref="C45:C51"/>
    <mergeCell ref="D45:D51"/>
    <mergeCell ref="E45:E47"/>
    <mergeCell ref="F45:F47"/>
    <mergeCell ref="G45:G47"/>
    <mergeCell ref="H45:H47"/>
    <mergeCell ref="I45:I47"/>
    <mergeCell ref="J45:J47"/>
    <mergeCell ref="K45:K47"/>
    <mergeCell ref="L45:L47"/>
    <mergeCell ref="M45:M47"/>
    <mergeCell ref="N45:N47"/>
    <mergeCell ref="O45:O47"/>
    <mergeCell ref="S45:S51"/>
    <mergeCell ref="T45:T51"/>
    <mergeCell ref="U45:U51"/>
    <mergeCell ref="V45:V51"/>
    <mergeCell ref="P45:P47"/>
    <mergeCell ref="Q45:Q47"/>
    <mergeCell ref="R45:R47"/>
    <mergeCell ref="B54:X54"/>
    <mergeCell ref="C55:C56"/>
    <mergeCell ref="D55:D56"/>
    <mergeCell ref="S55:S56"/>
    <mergeCell ref="T55:T56"/>
    <mergeCell ref="U55:U56"/>
    <mergeCell ref="V55:V56"/>
    <mergeCell ref="B52:X52"/>
    <mergeCell ref="A59:A60"/>
    <mergeCell ref="B59:B60"/>
    <mergeCell ref="C59:C60"/>
    <mergeCell ref="D59:D60"/>
    <mergeCell ref="S63:S65"/>
    <mergeCell ref="T63:T65"/>
    <mergeCell ref="U63:U65"/>
    <mergeCell ref="V63:V65"/>
    <mergeCell ref="N61:N62"/>
    <mergeCell ref="O61:O62"/>
    <mergeCell ref="P61:P62"/>
    <mergeCell ref="Q61:Q62"/>
    <mergeCell ref="R61:R62"/>
    <mergeCell ref="G61:G62"/>
    <mergeCell ref="H61:H62"/>
    <mergeCell ref="I61:I62"/>
    <mergeCell ref="O59:O60"/>
    <mergeCell ref="P59:P60"/>
    <mergeCell ref="Q59:Q60"/>
    <mergeCell ref="R59:R60"/>
    <mergeCell ref="C63:C65"/>
    <mergeCell ref="D63:D65"/>
    <mergeCell ref="E59:E60"/>
    <mergeCell ref="C61:C62"/>
    <mergeCell ref="A66:A67"/>
    <mergeCell ref="B66:B67"/>
    <mergeCell ref="C66:C67"/>
    <mergeCell ref="D66:D67"/>
    <mergeCell ref="E66:E67"/>
    <mergeCell ref="S61:S62"/>
    <mergeCell ref="T61:T62"/>
    <mergeCell ref="U61:U62"/>
    <mergeCell ref="V61:V62"/>
    <mergeCell ref="T66:T67"/>
    <mergeCell ref="K66:K67"/>
    <mergeCell ref="L66:L67"/>
    <mergeCell ref="M66:M67"/>
    <mergeCell ref="N66:N67"/>
    <mergeCell ref="O66:O67"/>
    <mergeCell ref="F66:F67"/>
    <mergeCell ref="G66:G67"/>
    <mergeCell ref="H66:H67"/>
    <mergeCell ref="I66:I67"/>
    <mergeCell ref="J66:J67"/>
    <mergeCell ref="L61:L62"/>
    <mergeCell ref="M61:M62"/>
    <mergeCell ref="A61:A62"/>
    <mergeCell ref="B61:B62"/>
    <mergeCell ref="V68:V70"/>
    <mergeCell ref="M68:M70"/>
    <mergeCell ref="N68:N70"/>
    <mergeCell ref="O68:O70"/>
    <mergeCell ref="P68:P70"/>
    <mergeCell ref="Q68:Q70"/>
    <mergeCell ref="U66:U67"/>
    <mergeCell ref="V66:V67"/>
    <mergeCell ref="A68:A70"/>
    <mergeCell ref="B68:B70"/>
    <mergeCell ref="C68:C70"/>
    <mergeCell ref="D68:D70"/>
    <mergeCell ref="E68:E70"/>
    <mergeCell ref="F68:F70"/>
    <mergeCell ref="G68:G70"/>
    <mergeCell ref="H68:H70"/>
    <mergeCell ref="I68:I70"/>
    <mergeCell ref="J68:J70"/>
    <mergeCell ref="K68:K70"/>
    <mergeCell ref="L68:L70"/>
    <mergeCell ref="P66:P67"/>
    <mergeCell ref="Q66:Q67"/>
    <mergeCell ref="R66:R67"/>
    <mergeCell ref="S66:S67"/>
    <mergeCell ref="A71:A74"/>
    <mergeCell ref="B71:B74"/>
    <mergeCell ref="C71:C74"/>
    <mergeCell ref="D71:D74"/>
    <mergeCell ref="E71:E74"/>
    <mergeCell ref="R68:R70"/>
    <mergeCell ref="S68:S70"/>
    <mergeCell ref="T68:T70"/>
    <mergeCell ref="U68:U70"/>
    <mergeCell ref="U71:U74"/>
    <mergeCell ref="K71:K74"/>
    <mergeCell ref="L71:L74"/>
    <mergeCell ref="M71:M74"/>
    <mergeCell ref="N71:N74"/>
    <mergeCell ref="O71:O74"/>
    <mergeCell ref="F71:F74"/>
    <mergeCell ref="G71:G74"/>
    <mergeCell ref="H71:H74"/>
    <mergeCell ref="I71:I74"/>
    <mergeCell ref="J71:J74"/>
    <mergeCell ref="L81:L82"/>
    <mergeCell ref="M81:M82"/>
    <mergeCell ref="V71:V74"/>
    <mergeCell ref="S78:S80"/>
    <mergeCell ref="T78:T80"/>
    <mergeCell ref="U78:U80"/>
    <mergeCell ref="V78:V80"/>
    <mergeCell ref="P71:P74"/>
    <mergeCell ref="Q71:Q74"/>
    <mergeCell ref="R71:R74"/>
    <mergeCell ref="S71:S74"/>
    <mergeCell ref="T71:T74"/>
    <mergeCell ref="B77:X77"/>
    <mergeCell ref="B75:X75"/>
    <mergeCell ref="C78:C80"/>
    <mergeCell ref="D78:D80"/>
    <mergeCell ref="W78:W80"/>
    <mergeCell ref="X78:X80"/>
    <mergeCell ref="X63:X64"/>
    <mergeCell ref="W63:W64"/>
    <mergeCell ref="A81:A82"/>
    <mergeCell ref="B81:B82"/>
    <mergeCell ref="C81:C82"/>
    <mergeCell ref="A88:A89"/>
    <mergeCell ref="B88:B89"/>
    <mergeCell ref="C88:C89"/>
    <mergeCell ref="D88:D89"/>
    <mergeCell ref="E88:E89"/>
    <mergeCell ref="F88:F89"/>
    <mergeCell ref="D83:D84"/>
    <mergeCell ref="D81:D82"/>
    <mergeCell ref="E81:E82"/>
    <mergeCell ref="B85:X85"/>
    <mergeCell ref="T81:T82"/>
    <mergeCell ref="U81:U82"/>
    <mergeCell ref="V81:V82"/>
    <mergeCell ref="F81:F82"/>
    <mergeCell ref="G81:G82"/>
    <mergeCell ref="H81:H82"/>
    <mergeCell ref="I81:I82"/>
    <mergeCell ref="J81:J82"/>
    <mergeCell ref="K81:K82"/>
  </mergeCells>
  <pageMargins left="0.7" right="0.7" top="0.75" bottom="0.75" header="0.3" footer="0.3"/>
  <pageSetup paperSize="9" scale="33" fitToHeight="0" orientation="landscape" r:id="rId1"/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26.01.2023</vt:lpstr>
      <vt:lpstr>Лист3</vt:lpstr>
      <vt:lpstr>Лист4</vt:lpstr>
      <vt:lpstr>Лист5</vt:lpstr>
      <vt:lpstr>Лист6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MASHBURO</cp:lastModifiedBy>
  <cp:lastPrinted>2024-02-26T05:20:08Z</cp:lastPrinted>
  <dcterms:created xsi:type="dcterms:W3CDTF">2021-02-18T11:52:55Z</dcterms:created>
  <dcterms:modified xsi:type="dcterms:W3CDTF">2024-02-26T05:20:21Z</dcterms:modified>
</cp:coreProperties>
</file>